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3"/>
  </bookViews>
  <sheets>
    <sheet name="composition" sheetId="1" r:id="rId1"/>
    <sheet name="export" sheetId="2" r:id="rId2"/>
    <sheet name="import" sheetId="3" r:id="rId3"/>
    <sheet name="partners" sheetId="4" r:id="rId4"/>
  </sheets>
  <definedNames/>
  <calcPr fullCalcOnLoad="1"/>
</workbook>
</file>

<file path=xl/sharedStrings.xml><?xml version="1.0" encoding="utf-8"?>
<sst xmlns="http://schemas.openxmlformats.org/spreadsheetml/2006/main" count="177" uniqueCount="127">
  <si>
    <t xml:space="preserve">COMPARISON OF TOTAL EXPORTS OF SOME MAJOR COMMODITIES </t>
  </si>
  <si>
    <t>(Provisional)</t>
  </si>
  <si>
    <t>In '000 Rs.</t>
  </si>
  <si>
    <t>F.Y. 2015/16 (2072/73)</t>
  </si>
  <si>
    <t>% Change</t>
  </si>
  <si>
    <t>S.N</t>
  </si>
  <si>
    <t>Commodities</t>
  </si>
  <si>
    <t>Unit</t>
  </si>
  <si>
    <t>Annual</t>
  </si>
  <si>
    <t>in value</t>
  </si>
  <si>
    <t>Quantity</t>
  </si>
  <si>
    <t>Value</t>
  </si>
  <si>
    <t>Woolen Carpet</t>
  </si>
  <si>
    <t>Sq.Mtr.</t>
  </si>
  <si>
    <t>Readymade Garments</t>
  </si>
  <si>
    <t>Pcs.</t>
  </si>
  <si>
    <t>Hides &amp; Skins</t>
  </si>
  <si>
    <t>Sq.ft.</t>
  </si>
  <si>
    <t>Lentils</t>
  </si>
  <si>
    <t>Kg.</t>
  </si>
  <si>
    <t>Cardamom</t>
  </si>
  <si>
    <t>Tea</t>
  </si>
  <si>
    <t>Ginger</t>
  </si>
  <si>
    <t>Noodles, pasta and like</t>
  </si>
  <si>
    <t>Medicinal Herbs</t>
  </si>
  <si>
    <t>Essential Oils</t>
  </si>
  <si>
    <t>Juices</t>
  </si>
  <si>
    <t>Rosin and resin acid</t>
  </si>
  <si>
    <t>Dentifrices (toothpaste)</t>
  </si>
  <si>
    <t>Yarns ( Polyester, Cotton and others)</t>
  </si>
  <si>
    <t>Textiles</t>
  </si>
  <si>
    <t>Woolen and Pashmina shawls</t>
  </si>
  <si>
    <t>Jute bags and sacks</t>
  </si>
  <si>
    <t>Cotton sacks and bags</t>
  </si>
  <si>
    <t>Felt</t>
  </si>
  <si>
    <t>Headgear and parts thereof</t>
  </si>
  <si>
    <t>Handicrafts ( Painting, Sculpture and statuary)</t>
  </si>
  <si>
    <t>Nepalese paper and paper Products</t>
  </si>
  <si>
    <t>Articles of silver jewellery</t>
  </si>
  <si>
    <t>Footwear</t>
  </si>
  <si>
    <t>Iron and Steel products</t>
  </si>
  <si>
    <t>Copper and articles thereof</t>
  </si>
  <si>
    <t>Meat and edible meat offal</t>
  </si>
  <si>
    <t>Others</t>
  </si>
  <si>
    <t>Total</t>
  </si>
  <si>
    <t>Foreign Trade Balance of Nepal</t>
  </si>
  <si>
    <t>In Billion Rs.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</si>
  <si>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</si>
  <si>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</si>
  <si>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</si>
  <si>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</si>
  <si>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</si>
  <si>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</si>
  <si>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</si>
  <si>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 xml:space="preserve">COMPARISON OF TOTAL IMPORTS OF SOME MAJOR COMMODITIES </t>
  </si>
  <si>
    <t>F.Y. 2015/16</t>
  </si>
  <si>
    <t>2072/73</t>
  </si>
  <si>
    <t>Iron &amp; Steel and products thereof</t>
  </si>
  <si>
    <t>Petroleum Products</t>
  </si>
  <si>
    <t>Transport Vehicles and parts thereof</t>
  </si>
  <si>
    <t>Machinery and parts</t>
  </si>
  <si>
    <t>Telecommunication Equipment and parts</t>
  </si>
  <si>
    <t>Cereals</t>
  </si>
  <si>
    <t>Electronic and Electrical Equipments</t>
  </si>
  <si>
    <t>Gold</t>
  </si>
  <si>
    <t>Articles of apparel and clothing accessories</t>
  </si>
  <si>
    <t>Pharmaceutical products</t>
  </si>
  <si>
    <t>Polythene Granules</t>
  </si>
  <si>
    <t>Fertilizers</t>
  </si>
  <si>
    <t>Crude soyabean oil</t>
  </si>
  <si>
    <t>Man-made staple fibres ( Synthetic, Polyester etc)</t>
  </si>
  <si>
    <t>Chemicals</t>
  </si>
  <si>
    <t>Aluminium and articles thereof</t>
  </si>
  <si>
    <t>Aircraft and parts thereof</t>
  </si>
  <si>
    <t>Rubber and articles thereof</t>
  </si>
  <si>
    <t>Cotton ( Yarn and Fabrics)</t>
  </si>
  <si>
    <t>Wool, fine or coarse animal hair</t>
  </si>
  <si>
    <t>Crude palm Oil</t>
  </si>
  <si>
    <t>Zinc and articles thereof</t>
  </si>
  <si>
    <t>Cement Clinkers</t>
  </si>
  <si>
    <t>Low erucic acid rape or colza seeds</t>
  </si>
  <si>
    <t>Industrial monocarboxylic fatty acid</t>
  </si>
  <si>
    <t>Cement</t>
  </si>
  <si>
    <t>( Provisional)</t>
  </si>
  <si>
    <t>Trading Partners of Nepal</t>
  </si>
  <si>
    <t>Exports</t>
  </si>
  <si>
    <t>Change %</t>
  </si>
  <si>
    <t>India</t>
  </si>
  <si>
    <t>U.S.A.</t>
  </si>
  <si>
    <t>Germany</t>
  </si>
  <si>
    <t>U.K.</t>
  </si>
  <si>
    <t>Japan</t>
  </si>
  <si>
    <t>France</t>
  </si>
  <si>
    <t>Italy</t>
  </si>
  <si>
    <t>China P. R.</t>
  </si>
  <si>
    <t>Canada</t>
  </si>
  <si>
    <t>Turkey</t>
  </si>
  <si>
    <t>Netherlands</t>
  </si>
  <si>
    <t>Bangladesh</t>
  </si>
  <si>
    <t>Australia</t>
  </si>
  <si>
    <t>Imports</t>
  </si>
  <si>
    <t>U.A.E.</t>
  </si>
  <si>
    <t>Indonesia</t>
  </si>
  <si>
    <t>Argentina</t>
  </si>
  <si>
    <t>Thailand</t>
  </si>
  <si>
    <t>Korea R</t>
  </si>
  <si>
    <t>Malaysia</t>
  </si>
  <si>
    <t>Vietnam</t>
  </si>
  <si>
    <t>Countries</t>
  </si>
  <si>
    <t>Silver</t>
  </si>
  <si>
    <t>Saudi Arabia</t>
  </si>
  <si>
    <t>S.N.</t>
  </si>
  <si>
    <t>( Annual)</t>
  </si>
  <si>
    <t>F.Y. 2015/16(2072/73)</t>
  </si>
  <si>
    <t>F.Y. 2016/17</t>
  </si>
  <si>
    <t>F.Y. 2016/17 (2073/74)</t>
  </si>
  <si>
    <t>2073/74</t>
  </si>
  <si>
    <t>( First nine Months Provisional)</t>
  </si>
  <si>
    <t>F.Y. 2015/16 (2072/73) Shrawan-Chaitra</t>
  </si>
  <si>
    <t>F.Y. 2016/17 (2073/74) Shrawan-chaitra</t>
  </si>
  <si>
    <t>Percentage Change in First nine  Months of F.Y. 2015/16 compared to same period of the previous year</t>
  </si>
  <si>
    <t>Percentage Change in First nine Months of F.Y. 2016/17 compared to same period of the previous year</t>
  </si>
  <si>
    <t>IN THE  FIRST NINE MONTHS OF THE F.Y. 2015/16 AND 2016/17</t>
  </si>
  <si>
    <t>Shrawan- Chaitra</t>
  </si>
  <si>
    <t>IN THE FIRST NINE MONTHS OF THE F.Y. 2015/16 AND 2016/17</t>
  </si>
  <si>
    <t>( First Nine Months Provisional)</t>
  </si>
  <si>
    <t>F.Y. 2014/15 (2071/72) Shrawan-Chaitra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</si>
</sst>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0.0"/>
    <numFmt numFmtId="168" formatCode="0.0%"/>
    <numFmt numFmtId="169" formatCode="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i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8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165" fontId="7" fillId="0" borderId="0" xfId="42" applyNumberFormat="1" applyFont="1" applyAlignment="1">
      <alignment/>
    </xf>
    <xf numFmtId="0" fontId="6" fillId="0" borderId="0" xfId="0" applyFont="1" applyBorder="1" applyAlignment="1">
      <alignment horizontal="right"/>
    </xf>
    <xf numFmtId="0" fontId="7" fillId="0" borderId="18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9" xfId="0" applyFont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3" fontId="6" fillId="0" borderId="13" xfId="0" applyNumberFormat="1" applyFont="1" applyBorder="1" applyAlignment="1">
      <alignment/>
    </xf>
    <xf numFmtId="20" fontId="6" fillId="0" borderId="0" xfId="0" applyNumberFormat="1" applyFont="1" applyBorder="1" applyAlignment="1" quotePrefix="1">
      <alignment horizontal="right"/>
    </xf>
    <xf numFmtId="167" fontId="6" fillId="0" borderId="13" xfId="0" applyNumberFormat="1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9" xfId="0" applyFont="1" applyBorder="1" applyAlignment="1">
      <alignment/>
    </xf>
    <xf numFmtId="167" fontId="6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6" fillId="0" borderId="11" xfId="0" applyFont="1" applyBorder="1" applyAlignment="1">
      <alignment vertical="top"/>
    </xf>
    <xf numFmtId="165" fontId="6" fillId="0" borderId="11" xfId="42" applyNumberFormat="1" applyFont="1" applyBorder="1" applyAlignment="1">
      <alignment/>
    </xf>
    <xf numFmtId="0" fontId="6" fillId="0" borderId="11" xfId="0" applyFont="1" applyBorder="1" applyAlignment="1">
      <alignment/>
    </xf>
    <xf numFmtId="4" fontId="2" fillId="0" borderId="0" xfId="0" applyNumberFormat="1" applyFont="1" applyBorder="1" applyAlignment="1">
      <alignment horizontal="right" vertical="center"/>
    </xf>
    <xf numFmtId="43" fontId="4" fillId="0" borderId="0" xfId="0" applyNumberFormat="1" applyFont="1" applyFill="1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6" fillId="0" borderId="18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0" fontId="7" fillId="0" borderId="20" xfId="0" applyFont="1" applyBorder="1" applyAlignment="1">
      <alignment horizontal="center" vertical="top"/>
    </xf>
    <xf numFmtId="0" fontId="6" fillId="0" borderId="13" xfId="0" applyFont="1" applyFill="1" applyBorder="1" applyAlignment="1">
      <alignment horizontal="right" vertical="top"/>
    </xf>
    <xf numFmtId="0" fontId="7" fillId="0" borderId="21" xfId="0" applyFont="1" applyBorder="1" applyAlignment="1">
      <alignment horizontal="center" vertical="top"/>
    </xf>
    <xf numFmtId="0" fontId="6" fillId="0" borderId="15" xfId="0" applyFont="1" applyBorder="1" applyAlignment="1">
      <alignment horizontal="right"/>
    </xf>
    <xf numFmtId="165" fontId="4" fillId="0" borderId="13" xfId="42" applyNumberFormat="1" applyFont="1" applyBorder="1" applyAlignment="1">
      <alignment/>
    </xf>
    <xf numFmtId="166" fontId="4" fillId="0" borderId="13" xfId="42" applyNumberFormat="1" applyFont="1" applyBorder="1" applyAlignment="1">
      <alignment/>
    </xf>
    <xf numFmtId="0" fontId="6" fillId="0" borderId="22" xfId="0" applyFont="1" applyBorder="1" applyAlignment="1">
      <alignment/>
    </xf>
    <xf numFmtId="166" fontId="2" fillId="0" borderId="17" xfId="42" applyNumberFormat="1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vertical="center"/>
    </xf>
    <xf numFmtId="165" fontId="4" fillId="0" borderId="20" xfId="42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top"/>
    </xf>
    <xf numFmtId="0" fontId="7" fillId="0" borderId="20" xfId="0" applyFont="1" applyBorder="1" applyAlignment="1">
      <alignment/>
    </xf>
    <xf numFmtId="20" fontId="6" fillId="0" borderId="23" xfId="0" applyNumberFormat="1" applyFont="1" applyBorder="1" applyAlignment="1" quotePrefix="1">
      <alignment horizontal="right"/>
    </xf>
    <xf numFmtId="167" fontId="6" fillId="0" borderId="11" xfId="0" applyNumberFormat="1" applyFont="1" applyBorder="1" applyAlignment="1">
      <alignment horizontal="left"/>
    </xf>
    <xf numFmtId="43" fontId="6" fillId="0" borderId="11" xfId="0" applyNumberFormat="1" applyFont="1" applyBorder="1" applyAlignment="1">
      <alignment/>
    </xf>
    <xf numFmtId="0" fontId="6" fillId="0" borderId="13" xfId="0" applyFont="1" applyBorder="1" applyAlignment="1">
      <alignment vertical="top"/>
    </xf>
    <xf numFmtId="2" fontId="6" fillId="0" borderId="11" xfId="0" applyNumberFormat="1" applyFont="1" applyFill="1" applyBorder="1" applyAlignment="1" applyProtection="1">
      <alignment/>
      <protection/>
    </xf>
    <xf numFmtId="43" fontId="2" fillId="0" borderId="13" xfId="42" applyFont="1" applyBorder="1" applyAlignment="1">
      <alignment vertical="top"/>
    </xf>
    <xf numFmtId="43" fontId="2" fillId="0" borderId="13" xfId="42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7" fillId="0" borderId="20" xfId="0" applyFont="1" applyBorder="1" applyAlignment="1">
      <alignment vertical="top" wrapText="1"/>
    </xf>
    <xf numFmtId="0" fontId="8" fillId="0" borderId="21" xfId="0" applyFont="1" applyBorder="1" applyAlignment="1">
      <alignment horizontal="left"/>
    </xf>
    <xf numFmtId="164" fontId="8" fillId="0" borderId="15" xfId="42" applyNumberFormat="1" applyFont="1" applyBorder="1" applyAlignment="1">
      <alignment vertical="top"/>
    </xf>
    <xf numFmtId="0" fontId="8" fillId="0" borderId="21" xfId="0" applyFont="1" applyBorder="1" applyAlignment="1">
      <alignment/>
    </xf>
    <xf numFmtId="0" fontId="6" fillId="0" borderId="21" xfId="0" applyFont="1" applyBorder="1" applyAlignment="1">
      <alignment vertical="top" wrapText="1"/>
    </xf>
    <xf numFmtId="167" fontId="6" fillId="0" borderId="15" xfId="0" applyNumberFormat="1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9" xfId="0" applyFont="1" applyBorder="1" applyAlignment="1">
      <alignment vertical="top"/>
    </xf>
    <xf numFmtId="0" fontId="6" fillId="0" borderId="23" xfId="0" applyFont="1" applyBorder="1" applyAlignment="1">
      <alignment horizontal="centerContinuous" vertical="top"/>
    </xf>
    <xf numFmtId="0" fontId="7" fillId="0" borderId="0" xfId="0" applyNumberFormat="1" applyFont="1" applyBorder="1" applyAlignment="1">
      <alignment vertical="top" wrapText="1"/>
    </xf>
    <xf numFmtId="0" fontId="7" fillId="0" borderId="0" xfId="0" applyNumberFormat="1" applyFont="1" applyBorder="1" applyAlignment="1">
      <alignment vertical="top"/>
    </xf>
    <xf numFmtId="165" fontId="6" fillId="0" borderId="21" xfId="42" applyNumberFormat="1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6" fillId="0" borderId="16" xfId="0" applyNumberFormat="1" applyFont="1" applyBorder="1" applyAlignment="1">
      <alignment vertical="top"/>
    </xf>
    <xf numFmtId="165" fontId="4" fillId="0" borderId="18" xfId="42" applyNumberFormat="1" applyFont="1" applyBorder="1" applyAlignment="1">
      <alignment/>
    </xf>
    <xf numFmtId="165" fontId="7" fillId="0" borderId="21" xfId="42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right" vertical="top"/>
    </xf>
    <xf numFmtId="165" fontId="6" fillId="0" borderId="13" xfId="42" applyNumberFormat="1" applyFont="1" applyBorder="1" applyAlignment="1">
      <alignment horizontal="right" vertical="top"/>
    </xf>
    <xf numFmtId="0" fontId="6" fillId="0" borderId="18" xfId="0" applyFont="1" applyBorder="1" applyAlignment="1">
      <alignment horizontal="right"/>
    </xf>
    <xf numFmtId="0" fontId="6" fillId="0" borderId="20" xfId="0" applyFont="1" applyBorder="1" applyAlignment="1">
      <alignment horizontal="right" vertical="top"/>
    </xf>
    <xf numFmtId="165" fontId="7" fillId="0" borderId="15" xfId="42" applyNumberFormat="1" applyFont="1" applyBorder="1" applyAlignment="1">
      <alignment/>
    </xf>
    <xf numFmtId="43" fontId="7" fillId="0" borderId="0" xfId="42" applyFont="1" applyBorder="1" applyAlignment="1">
      <alignment/>
    </xf>
    <xf numFmtId="164" fontId="9" fillId="0" borderId="19" xfId="42" applyNumberFormat="1" applyFont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/>
      <protection/>
    </xf>
    <xf numFmtId="43" fontId="6" fillId="0" borderId="18" xfId="0" applyNumberFormat="1" applyFont="1" applyBorder="1" applyAlignment="1">
      <alignment/>
    </xf>
    <xf numFmtId="43" fontId="6" fillId="0" borderId="20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1" xfId="0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11" xfId="42" applyNumberFormat="1" applyFont="1" applyBorder="1" applyAlignment="1">
      <alignment/>
    </xf>
    <xf numFmtId="0" fontId="6" fillId="0" borderId="21" xfId="0" applyFont="1" applyBorder="1" applyAlignment="1">
      <alignment horizontal="right" vertical="top"/>
    </xf>
    <xf numFmtId="165" fontId="4" fillId="0" borderId="11" xfId="42" applyNumberFormat="1" applyFont="1" applyBorder="1" applyAlignment="1">
      <alignment/>
    </xf>
    <xf numFmtId="43" fontId="11" fillId="0" borderId="0" xfId="42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/>
    </xf>
    <xf numFmtId="0" fontId="6" fillId="0" borderId="13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165" fontId="7" fillId="0" borderId="12" xfId="42" applyNumberFormat="1" applyFont="1" applyBorder="1" applyAlignment="1">
      <alignment horizontal="right"/>
    </xf>
    <xf numFmtId="165" fontId="7" fillId="0" borderId="10" xfId="42" applyNumberFormat="1" applyFont="1" applyBorder="1" applyAlignment="1">
      <alignment horizontal="right"/>
    </xf>
    <xf numFmtId="165" fontId="7" fillId="0" borderId="11" xfId="42" applyNumberFormat="1" applyFont="1" applyBorder="1" applyAlignment="1">
      <alignment horizontal="right"/>
    </xf>
    <xf numFmtId="165" fontId="7" fillId="0" borderId="13" xfId="42" applyNumberFormat="1" applyFont="1" applyBorder="1" applyAlignment="1">
      <alignment horizontal="right"/>
    </xf>
    <xf numFmtId="165" fontId="4" fillId="0" borderId="12" xfId="42" applyNumberFormat="1" applyFont="1" applyBorder="1" applyAlignment="1">
      <alignment horizontal="right"/>
    </xf>
    <xf numFmtId="165" fontId="4" fillId="0" borderId="13" xfId="42" applyNumberFormat="1" applyFont="1" applyBorder="1" applyAlignment="1">
      <alignment horizontal="right"/>
    </xf>
    <xf numFmtId="165" fontId="6" fillId="0" borderId="16" xfId="42" applyNumberFormat="1" applyFont="1" applyBorder="1" applyAlignment="1">
      <alignment horizontal="right"/>
    </xf>
    <xf numFmtId="165" fontId="2" fillId="0" borderId="17" xfId="42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166" fontId="4" fillId="0" borderId="11" xfId="42" applyNumberFormat="1" applyFont="1" applyBorder="1" applyAlignment="1">
      <alignment horizontal="right"/>
    </xf>
    <xf numFmtId="165" fontId="4" fillId="0" borderId="0" xfId="42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166" fontId="4" fillId="0" borderId="13" xfId="42" applyNumberFormat="1" applyFont="1" applyBorder="1" applyAlignment="1">
      <alignment horizontal="right"/>
    </xf>
    <xf numFmtId="0" fontId="49" fillId="0" borderId="0" xfId="0" applyNumberFormat="1" applyFont="1" applyFill="1" applyBorder="1" applyAlignment="1" applyProtection="1">
      <alignment horizontal="right"/>
      <protection/>
    </xf>
    <xf numFmtId="3" fontId="49" fillId="0" borderId="13" xfId="0" applyNumberFormat="1" applyFont="1" applyFill="1" applyBorder="1" applyAlignment="1" applyProtection="1">
      <alignment horizontal="right"/>
      <protection/>
    </xf>
    <xf numFmtId="165" fontId="4" fillId="0" borderId="24" xfId="42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165" fontId="2" fillId="0" borderId="24" xfId="42" applyNumberFormat="1" applyFont="1" applyBorder="1" applyAlignment="1">
      <alignment horizontal="right"/>
    </xf>
    <xf numFmtId="166" fontId="2" fillId="0" borderId="17" xfId="42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167" fontId="4" fillId="0" borderId="20" xfId="0" applyNumberFormat="1" applyFont="1" applyBorder="1" applyAlignment="1">
      <alignment vertical="center"/>
    </xf>
    <xf numFmtId="43" fontId="2" fillId="0" borderId="24" xfId="42" applyFont="1" applyBorder="1" applyAlignment="1">
      <alignment horizontal="right" vertical="center"/>
    </xf>
    <xf numFmtId="167" fontId="2" fillId="0" borderId="17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right"/>
      <protection/>
    </xf>
    <xf numFmtId="0" fontId="4" fillId="0" borderId="21" xfId="0" applyFont="1" applyBorder="1" applyAlignment="1">
      <alignment/>
    </xf>
    <xf numFmtId="0" fontId="4" fillId="0" borderId="21" xfId="0" applyNumberFormat="1" applyFont="1" applyFill="1" applyBorder="1" applyAlignment="1" applyProtection="1">
      <alignment/>
      <protection/>
    </xf>
    <xf numFmtId="0" fontId="6" fillId="0" borderId="21" xfId="0" applyFont="1" applyBorder="1" applyAlignment="1">
      <alignment horizontal="right" vertical="top"/>
    </xf>
    <xf numFmtId="0" fontId="2" fillId="0" borderId="21" xfId="0" applyNumberFormat="1" applyFont="1" applyFill="1" applyBorder="1" applyAlignment="1" applyProtection="1">
      <alignment horizontal="right"/>
      <protection/>
    </xf>
    <xf numFmtId="0" fontId="4" fillId="0" borderId="20" xfId="0" applyFont="1" applyBorder="1" applyAlignment="1">
      <alignment/>
    </xf>
    <xf numFmtId="0" fontId="30" fillId="0" borderId="0" xfId="0" applyFont="1" applyAlignment="1">
      <alignment vertical="center"/>
    </xf>
    <xf numFmtId="0" fontId="4" fillId="0" borderId="22" xfId="0" applyFont="1" applyBorder="1" applyAlignment="1">
      <alignment/>
    </xf>
    <xf numFmtId="0" fontId="2" fillId="0" borderId="22" xfId="0" applyNumberFormat="1" applyFont="1" applyFill="1" applyBorder="1" applyAlignment="1" applyProtection="1">
      <alignment/>
      <protection/>
    </xf>
    <xf numFmtId="43" fontId="2" fillId="0" borderId="0" xfId="42" applyFont="1" applyBorder="1" applyAlignment="1">
      <alignment/>
    </xf>
    <xf numFmtId="167" fontId="2" fillId="0" borderId="0" xfId="0" applyNumberFormat="1" applyFont="1" applyBorder="1" applyAlignment="1">
      <alignment vertical="center"/>
    </xf>
    <xf numFmtId="43" fontId="4" fillId="0" borderId="0" xfId="42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/>
      <protection/>
    </xf>
    <xf numFmtId="43" fontId="2" fillId="0" borderId="22" xfId="42" applyFont="1" applyBorder="1" applyAlignment="1">
      <alignment horizontal="right" vertical="center"/>
    </xf>
    <xf numFmtId="167" fontId="2" fillId="0" borderId="22" xfId="0" applyNumberFormat="1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165" fontId="6" fillId="0" borderId="0" xfId="42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5" fontId="6" fillId="0" borderId="12" xfId="42" applyNumberFormat="1" applyFont="1" applyBorder="1" applyAlignment="1">
      <alignment horizontal="center" vertical="top"/>
    </xf>
    <xf numFmtId="165" fontId="6" fillId="0" borderId="13" xfId="42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2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0" xfId="0" applyFont="1" applyAlignment="1">
      <alignment horizontal="center" vertical="top"/>
    </xf>
    <xf numFmtId="0" fontId="3" fillId="0" borderId="0" xfId="0" applyNumberFormat="1" applyFont="1" applyFill="1" applyBorder="1" applyAlignment="1" applyProtection="1">
      <alignment horizontal="center"/>
      <protection/>
    </xf>
    <xf numFmtId="165" fontId="6" fillId="0" borderId="0" xfId="42" applyNumberFormat="1" applyFont="1" applyBorder="1" applyAlignment="1">
      <alignment horizontal="center"/>
    </xf>
    <xf numFmtId="1" fontId="4" fillId="0" borderId="2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48.28125" style="15" customWidth="1"/>
    <col min="2" max="2" width="14.00390625" style="15" bestFit="1" customWidth="1"/>
    <col min="3" max="3" width="15.421875" style="15" bestFit="1" customWidth="1"/>
    <col min="4" max="4" width="12.00390625" style="15" bestFit="1" customWidth="1"/>
    <col min="5" max="5" width="13.421875" style="15" bestFit="1" customWidth="1"/>
    <col min="6" max="6" width="8.57421875" style="15" customWidth="1"/>
    <col min="7" max="7" width="12.8515625" style="15" customWidth="1"/>
    <col min="8" max="16384" width="9.140625" style="15" customWidth="1"/>
  </cols>
  <sheetData>
    <row r="1" spans="1:7" ht="18.75">
      <c r="A1" s="165" t="s">
        <v>45</v>
      </c>
      <c r="B1" s="165"/>
      <c r="C1" s="165"/>
      <c r="D1" s="165"/>
      <c r="E1" s="165"/>
      <c r="F1" s="165"/>
      <c r="G1" s="165"/>
    </row>
    <row r="2" spans="1:7" ht="15.75">
      <c r="A2" s="166" t="s">
        <v>117</v>
      </c>
      <c r="B2" s="166"/>
      <c r="C2" s="166"/>
      <c r="D2" s="166"/>
      <c r="E2" s="166"/>
      <c r="F2" s="166"/>
      <c r="G2" s="166"/>
    </row>
    <row r="3" spans="1:7" ht="15.75">
      <c r="A3" s="16"/>
      <c r="B3" s="16"/>
      <c r="C3" s="17"/>
      <c r="D3" s="16"/>
      <c r="E3" s="16"/>
      <c r="F3" s="18" t="s">
        <v>46</v>
      </c>
      <c r="G3" s="16"/>
    </row>
    <row r="4" spans="1:7" ht="15.75">
      <c r="A4" s="16"/>
      <c r="B4" s="16"/>
      <c r="C4" s="16"/>
      <c r="D4" s="16"/>
      <c r="E4" s="16"/>
      <c r="F4" s="16"/>
      <c r="G4" s="16"/>
    </row>
    <row r="5" spans="1:7" ht="15.75">
      <c r="A5" s="19"/>
      <c r="B5" s="33" t="s">
        <v>47</v>
      </c>
      <c r="C5" s="34" t="s">
        <v>48</v>
      </c>
      <c r="D5" s="35" t="s">
        <v>49</v>
      </c>
      <c r="E5" s="35" t="s">
        <v>50</v>
      </c>
      <c r="F5" s="167" t="s">
        <v>51</v>
      </c>
      <c r="G5" s="168"/>
    </row>
    <row r="6" spans="1:11" ht="15.75">
      <c r="A6" s="61"/>
      <c r="B6" s="32"/>
      <c r="C6" s="32"/>
      <c r="D6" s="32"/>
      <c r="E6" s="32"/>
      <c r="F6" s="31"/>
      <c r="G6" s="32"/>
      <c r="I6" s="110"/>
      <c r="J6" s="110"/>
      <c r="K6" s="110"/>
    </row>
    <row r="7" spans="1:7" ht="15.75">
      <c r="A7" s="69" t="s">
        <v>126</v>
      </c>
      <c r="B7" s="66">
        <v>65.181580563</v>
      </c>
      <c r="C7" s="98">
        <v>587.28269089</v>
      </c>
      <c r="D7" s="99">
        <f>+C7+B7</f>
        <v>652.464271453</v>
      </c>
      <c r="E7" s="64">
        <f>+C7-B7</f>
        <v>522.101110327</v>
      </c>
      <c r="F7" s="62" t="s">
        <v>52</v>
      </c>
      <c r="G7" s="63">
        <f>C7/B7</f>
        <v>9.00994860537899</v>
      </c>
    </row>
    <row r="8" spans="1:11" ht="15.75">
      <c r="A8" s="73" t="s">
        <v>53</v>
      </c>
      <c r="B8" s="74">
        <f>B7*100/D7</f>
        <v>9.990061282259088</v>
      </c>
      <c r="C8" s="97">
        <f>C7*100/D7</f>
        <v>90.00993871774091</v>
      </c>
      <c r="D8" s="100"/>
      <c r="E8" s="26"/>
      <c r="F8" s="29"/>
      <c r="G8" s="30"/>
      <c r="I8" s="110"/>
      <c r="K8" s="110"/>
    </row>
    <row r="9" spans="1:7" ht="15.75">
      <c r="A9" s="70"/>
      <c r="B9" s="67"/>
      <c r="C9" s="96"/>
      <c r="D9" s="103"/>
      <c r="E9" s="104"/>
      <c r="F9" s="27"/>
      <c r="G9" s="25"/>
    </row>
    <row r="10" spans="1:9" ht="15.75">
      <c r="A10" s="71" t="s">
        <v>118</v>
      </c>
      <c r="B10" s="68">
        <v>50.3</v>
      </c>
      <c r="C10" s="36">
        <v>524.59</v>
      </c>
      <c r="D10" s="100">
        <f>+C10+B10</f>
        <v>574.89</v>
      </c>
      <c r="E10" s="23">
        <f>+C10-B10</f>
        <v>474.29</v>
      </c>
      <c r="F10" s="24" t="s">
        <v>52</v>
      </c>
      <c r="G10" s="25">
        <f>C10/B10</f>
        <v>10.429224652087477</v>
      </c>
      <c r="H10" s="110"/>
      <c r="I10" s="110"/>
    </row>
    <row r="11" spans="1:8" ht="15.75">
      <c r="A11" s="75" t="s">
        <v>53</v>
      </c>
      <c r="B11" s="74">
        <f>B10*100/D10</f>
        <v>8.749499904329523</v>
      </c>
      <c r="C11" s="97">
        <f>C10*100/D10</f>
        <v>91.25050009567047</v>
      </c>
      <c r="D11" s="105"/>
      <c r="E11" s="28"/>
      <c r="F11" s="21"/>
      <c r="G11" s="30"/>
      <c r="H11" s="37"/>
    </row>
    <row r="12" spans="1:8" ht="15.75">
      <c r="A12" s="70"/>
      <c r="B12" s="67"/>
      <c r="C12" s="96"/>
      <c r="D12" s="101"/>
      <c r="E12" s="26"/>
      <c r="F12" s="31"/>
      <c r="G12" s="25"/>
      <c r="H12" s="37"/>
    </row>
    <row r="13" spans="1:8" ht="15.75">
      <c r="A13" s="71" t="s">
        <v>119</v>
      </c>
      <c r="B13" s="68">
        <v>55.26071090317767</v>
      </c>
      <c r="C13" s="36">
        <v>726.0221696748617</v>
      </c>
      <c r="D13" s="100">
        <f>+C13+B13</f>
        <v>781.2828805780395</v>
      </c>
      <c r="E13" s="23">
        <f>+C13-B13</f>
        <v>670.761458771684</v>
      </c>
      <c r="F13" s="24" t="s">
        <v>52</v>
      </c>
      <c r="G13" s="25">
        <f>C13/B13</f>
        <v>13.13812576437762</v>
      </c>
      <c r="H13" s="37"/>
    </row>
    <row r="14" spans="1:7" ht="15.75">
      <c r="A14" s="75" t="s">
        <v>53</v>
      </c>
      <c r="B14" s="74">
        <f>B13*100/D13</f>
        <v>7.07307331018088</v>
      </c>
      <c r="C14" s="97">
        <f>C13*100/D13</f>
        <v>92.92692668981913</v>
      </c>
      <c r="D14" s="102"/>
      <c r="E14" s="20"/>
      <c r="F14" s="21"/>
      <c r="G14" s="20"/>
    </row>
    <row r="15" spans="1:7" ht="15.75">
      <c r="A15" s="61"/>
      <c r="B15" s="32"/>
      <c r="C15" s="32"/>
      <c r="D15" s="32"/>
      <c r="E15" s="32"/>
      <c r="F15" s="31"/>
      <c r="G15" s="32"/>
    </row>
    <row r="16" spans="1:7" ht="47.25">
      <c r="A16" s="76" t="s">
        <v>120</v>
      </c>
      <c r="B16" s="77">
        <f>B10/B7*100-100</f>
        <v>-22.83095996516454</v>
      </c>
      <c r="C16" s="77">
        <f>C10/C7*100-100</f>
        <v>-10.67504489107148</v>
      </c>
      <c r="D16" s="77">
        <f>D10/D7*100-100</f>
        <v>-11.889428256392748</v>
      </c>
      <c r="E16" s="77">
        <f>E10/E7*100-100</f>
        <v>-9.157442759900505</v>
      </c>
      <c r="F16" s="21"/>
      <c r="G16" s="20"/>
    </row>
    <row r="17" spans="1:7" ht="15.75">
      <c r="A17" s="72"/>
      <c r="B17" s="65"/>
      <c r="C17" s="65"/>
      <c r="D17" s="65"/>
      <c r="E17" s="65"/>
      <c r="F17" s="31"/>
      <c r="G17" s="32"/>
    </row>
    <row r="18" spans="1:7" ht="47.25">
      <c r="A18" s="76" t="s">
        <v>121</v>
      </c>
      <c r="B18" s="77">
        <f>B13/B10*100-100</f>
        <v>9.862248316456615</v>
      </c>
      <c r="C18" s="77">
        <f>C13/C10*100-100</f>
        <v>38.398019343651555</v>
      </c>
      <c r="D18" s="77">
        <f>D13/D10*100-100</f>
        <v>35.90128208492746</v>
      </c>
      <c r="E18" s="77">
        <f>E13/E10*100-100</f>
        <v>41.42433084646186</v>
      </c>
      <c r="F18" s="21"/>
      <c r="G18" s="20"/>
    </row>
    <row r="21" spans="2:3" ht="15.75">
      <c r="B21" s="22"/>
      <c r="C21" s="22"/>
    </row>
  </sheetData>
  <sheetProtection/>
  <mergeCells count="3">
    <mergeCell ref="A1:G1"/>
    <mergeCell ref="A2:G2"/>
    <mergeCell ref="F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J29" sqref="J29"/>
    </sheetView>
  </sheetViews>
  <sheetFormatPr defaultColWidth="9.140625" defaultRowHeight="15"/>
  <cols>
    <col min="1" max="1" width="4.00390625" style="90" bestFit="1" customWidth="1"/>
    <col min="2" max="2" width="34.7109375" style="90" customWidth="1"/>
    <col min="3" max="3" width="8.00390625" style="90" customWidth="1"/>
    <col min="4" max="4" width="12.7109375" style="90" bestFit="1" customWidth="1"/>
    <col min="5" max="5" width="13.421875" style="90" bestFit="1" customWidth="1"/>
    <col min="6" max="6" width="12.7109375" style="90" bestFit="1" customWidth="1"/>
    <col min="7" max="7" width="11.57421875" style="90" bestFit="1" customWidth="1"/>
    <col min="8" max="8" width="13.00390625" style="90" bestFit="1" customWidth="1"/>
    <col min="9" max="9" width="12.7109375" style="90" bestFit="1" customWidth="1"/>
    <col min="10" max="10" width="10.421875" style="90" bestFit="1" customWidth="1"/>
    <col min="11" max="11" width="3.28125" style="90" bestFit="1" customWidth="1"/>
    <col min="12" max="16384" width="9.140625" style="90" customWidth="1"/>
  </cols>
  <sheetData>
    <row r="1" spans="1:10" ht="18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ht="18.75">
      <c r="A2" s="173" t="s">
        <v>124</v>
      </c>
      <c r="B2" s="173"/>
      <c r="C2" s="173"/>
      <c r="D2" s="173"/>
      <c r="E2" s="173"/>
      <c r="F2" s="173"/>
      <c r="G2" s="173"/>
      <c r="H2" s="173"/>
      <c r="I2" s="173"/>
      <c r="J2" s="173"/>
    </row>
    <row r="3" spans="1:10" ht="15.75">
      <c r="A3" s="1"/>
      <c r="B3" s="1"/>
      <c r="C3" s="1"/>
      <c r="D3" s="1"/>
      <c r="E3" s="2" t="s">
        <v>1</v>
      </c>
      <c r="F3" s="1"/>
      <c r="G3" s="1"/>
      <c r="H3" s="1"/>
      <c r="I3" s="1" t="s">
        <v>2</v>
      </c>
      <c r="J3" s="1"/>
    </row>
    <row r="4" spans="1:10" ht="15.75">
      <c r="A4" s="3"/>
      <c r="B4" s="9"/>
      <c r="C4" s="9"/>
      <c r="D4" s="174" t="s">
        <v>3</v>
      </c>
      <c r="E4" s="175"/>
      <c r="F4" s="176" t="s">
        <v>113</v>
      </c>
      <c r="G4" s="177"/>
      <c r="H4" s="176" t="s">
        <v>115</v>
      </c>
      <c r="I4" s="177"/>
      <c r="J4" s="4" t="s">
        <v>4</v>
      </c>
    </row>
    <row r="5" spans="1:10" ht="15.75">
      <c r="A5" s="5" t="s">
        <v>5</v>
      </c>
      <c r="B5" s="7" t="s">
        <v>6</v>
      </c>
      <c r="C5" s="7" t="s">
        <v>7</v>
      </c>
      <c r="D5" s="91" t="s">
        <v>10</v>
      </c>
      <c r="E5" s="92" t="s">
        <v>11</v>
      </c>
      <c r="F5" s="171" t="s">
        <v>123</v>
      </c>
      <c r="G5" s="172"/>
      <c r="H5" s="171" t="s">
        <v>123</v>
      </c>
      <c r="I5" s="172"/>
      <c r="J5" s="6" t="s">
        <v>9</v>
      </c>
    </row>
    <row r="6" spans="1:10" ht="15.75">
      <c r="A6" s="11"/>
      <c r="B6" s="12"/>
      <c r="C6" s="12"/>
      <c r="D6" s="169" t="s">
        <v>112</v>
      </c>
      <c r="E6" s="170"/>
      <c r="F6" s="164" t="s">
        <v>10</v>
      </c>
      <c r="G6" s="6" t="s">
        <v>11</v>
      </c>
      <c r="H6" s="164" t="s">
        <v>10</v>
      </c>
      <c r="I6" s="6" t="s">
        <v>11</v>
      </c>
      <c r="J6" s="7"/>
    </row>
    <row r="7" spans="1:11" ht="15.75">
      <c r="A7" s="8">
        <v>1</v>
      </c>
      <c r="B7" s="10" t="s">
        <v>12</v>
      </c>
      <c r="C7" s="38" t="s">
        <v>13</v>
      </c>
      <c r="D7" s="116">
        <v>605294.1900001143</v>
      </c>
      <c r="E7" s="117">
        <v>8061417.319</v>
      </c>
      <c r="F7" s="123">
        <v>464131.11993664247</v>
      </c>
      <c r="G7" s="124">
        <v>5977266.899</v>
      </c>
      <c r="H7" s="123">
        <v>376040.5099002646</v>
      </c>
      <c r="I7" s="124">
        <v>5655401.60838</v>
      </c>
      <c r="J7" s="125">
        <f>I7*100/G7-100</f>
        <v>-5.384823800888796</v>
      </c>
      <c r="K7" s="106"/>
    </row>
    <row r="8" spans="1:11" ht="15.75">
      <c r="A8" s="8">
        <v>2</v>
      </c>
      <c r="B8" s="10" t="s">
        <v>14</v>
      </c>
      <c r="C8" s="39" t="s">
        <v>15</v>
      </c>
      <c r="D8" s="115">
        <v>13319723.210000115</v>
      </c>
      <c r="E8" s="118">
        <v>5884597.045</v>
      </c>
      <c r="F8" s="126">
        <v>9990559.210000115</v>
      </c>
      <c r="G8" s="120">
        <v>4398519.53</v>
      </c>
      <c r="H8" s="127">
        <v>9025658.228359375</v>
      </c>
      <c r="I8" s="128">
        <v>3974681.007875</v>
      </c>
      <c r="J8" s="129">
        <f aca="true" t="shared" si="0" ref="J8:J35">I8*100/G8-100</f>
        <v>-9.635935892388773</v>
      </c>
      <c r="K8" s="106"/>
    </row>
    <row r="9" spans="1:11" ht="15.75">
      <c r="A9" s="8">
        <v>3</v>
      </c>
      <c r="B9" s="10" t="s">
        <v>16</v>
      </c>
      <c r="C9" s="39" t="s">
        <v>17</v>
      </c>
      <c r="D9" s="115">
        <v>9723136.522827148</v>
      </c>
      <c r="E9" s="118">
        <v>732037.729</v>
      </c>
      <c r="F9" s="130">
        <v>6526752.0625</v>
      </c>
      <c r="G9" s="128">
        <v>526695.429</v>
      </c>
      <c r="H9" s="126">
        <v>7483248.568046875</v>
      </c>
      <c r="I9" s="120">
        <v>518800.99214999995</v>
      </c>
      <c r="J9" s="129">
        <f t="shared" si="0"/>
        <v>-1.4988618498149293</v>
      </c>
      <c r="K9" s="106"/>
    </row>
    <row r="10" spans="1:11" ht="15.75">
      <c r="A10" s="8">
        <v>4</v>
      </c>
      <c r="B10" s="10" t="s">
        <v>18</v>
      </c>
      <c r="C10" s="39" t="s">
        <v>19</v>
      </c>
      <c r="D10" s="119">
        <v>7611840</v>
      </c>
      <c r="E10" s="120">
        <v>1290528.207</v>
      </c>
      <c r="F10" s="127">
        <v>3752940</v>
      </c>
      <c r="G10" s="128">
        <v>601708.342</v>
      </c>
      <c r="H10" s="127">
        <v>3621570</v>
      </c>
      <c r="I10" s="128">
        <v>625990.9094379799</v>
      </c>
      <c r="J10" s="129">
        <f t="shared" si="0"/>
        <v>4.035604252596514</v>
      </c>
      <c r="K10" s="106"/>
    </row>
    <row r="11" spans="1:11" ht="15.75">
      <c r="A11" s="8">
        <v>5</v>
      </c>
      <c r="B11" s="10" t="s">
        <v>20</v>
      </c>
      <c r="C11" s="39" t="s">
        <v>19</v>
      </c>
      <c r="D11" s="119">
        <v>3438353</v>
      </c>
      <c r="E11" s="120">
        <v>4614611.747</v>
      </c>
      <c r="F11" s="126">
        <v>2610108</v>
      </c>
      <c r="G11" s="120">
        <v>3541065.8</v>
      </c>
      <c r="H11" s="126">
        <v>2609707</v>
      </c>
      <c r="I11" s="120">
        <v>3084173.055</v>
      </c>
      <c r="J11" s="129">
        <f t="shared" si="0"/>
        <v>-12.902690060150817</v>
      </c>
      <c r="K11" s="106"/>
    </row>
    <row r="12" spans="1:11" ht="15.75">
      <c r="A12" s="8">
        <v>6</v>
      </c>
      <c r="B12" s="10" t="s">
        <v>21</v>
      </c>
      <c r="C12" s="39" t="s">
        <v>19</v>
      </c>
      <c r="D12" s="115">
        <v>13289066.209927427</v>
      </c>
      <c r="E12" s="118">
        <v>2400119.581</v>
      </c>
      <c r="F12" s="126">
        <v>9887923.840359079</v>
      </c>
      <c r="G12" s="120">
        <v>1530645.926</v>
      </c>
      <c r="H12" s="126">
        <v>9398343.810229644</v>
      </c>
      <c r="I12" s="120">
        <v>1879465.0556126002</v>
      </c>
      <c r="J12" s="129">
        <f t="shared" si="0"/>
        <v>22.789014996052074</v>
      </c>
      <c r="K12" s="106"/>
    </row>
    <row r="13" spans="1:11" ht="15.75">
      <c r="A13" s="8">
        <v>7</v>
      </c>
      <c r="B13" s="10" t="s">
        <v>22</v>
      </c>
      <c r="C13" s="39" t="s">
        <v>19</v>
      </c>
      <c r="D13" s="119">
        <v>28351823</v>
      </c>
      <c r="E13" s="120">
        <v>643086.332</v>
      </c>
      <c r="F13" s="126">
        <v>18670746</v>
      </c>
      <c r="G13" s="120">
        <v>361954.774</v>
      </c>
      <c r="H13" s="126">
        <v>3901340</v>
      </c>
      <c r="I13" s="120">
        <v>189282.97</v>
      </c>
      <c r="J13" s="129">
        <f t="shared" si="0"/>
        <v>-47.705353376551955</v>
      </c>
      <c r="K13" s="106"/>
    </row>
    <row r="14" spans="1:11" ht="15.75">
      <c r="A14" s="8">
        <v>8</v>
      </c>
      <c r="B14" s="10" t="s">
        <v>23</v>
      </c>
      <c r="C14" s="39"/>
      <c r="D14" s="115"/>
      <c r="E14" s="118">
        <v>633568.19</v>
      </c>
      <c r="F14" s="126"/>
      <c r="G14" s="120">
        <v>383415.649</v>
      </c>
      <c r="H14" s="126"/>
      <c r="I14" s="120">
        <v>640191.03198493</v>
      </c>
      <c r="J14" s="129">
        <f t="shared" si="0"/>
        <v>66.97050150525547</v>
      </c>
      <c r="K14" s="106"/>
    </row>
    <row r="15" spans="1:11" ht="15.75">
      <c r="A15" s="8">
        <v>9</v>
      </c>
      <c r="B15" s="10" t="s">
        <v>24</v>
      </c>
      <c r="C15" s="39"/>
      <c r="D15" s="115"/>
      <c r="E15" s="118">
        <v>1244009.827</v>
      </c>
      <c r="F15" s="126"/>
      <c r="G15" s="120">
        <v>1065688.451</v>
      </c>
      <c r="H15" s="126"/>
      <c r="I15" s="120">
        <v>580571.2736431</v>
      </c>
      <c r="J15" s="129">
        <f t="shared" si="0"/>
        <v>-45.52148208997527</v>
      </c>
      <c r="K15" s="106"/>
    </row>
    <row r="16" spans="1:11" ht="15.75">
      <c r="A16" s="8">
        <v>10</v>
      </c>
      <c r="B16" s="10" t="s">
        <v>25</v>
      </c>
      <c r="C16" s="39" t="s">
        <v>19</v>
      </c>
      <c r="D16" s="115">
        <v>36859.340028572085</v>
      </c>
      <c r="E16" s="118">
        <v>259844.822</v>
      </c>
      <c r="F16" s="126">
        <v>27038.600028800964</v>
      </c>
      <c r="G16" s="120">
        <v>191797.557</v>
      </c>
      <c r="H16" s="126">
        <v>33417.100012817384</v>
      </c>
      <c r="I16" s="120">
        <v>319197.677</v>
      </c>
      <c r="J16" s="129">
        <f t="shared" si="0"/>
        <v>66.4242662903157</v>
      </c>
      <c r="K16" s="106"/>
    </row>
    <row r="17" spans="1:11" ht="15.75">
      <c r="A17" s="8">
        <v>11</v>
      </c>
      <c r="B17" s="10" t="s">
        <v>26</v>
      </c>
      <c r="C17" s="39"/>
      <c r="D17" s="115"/>
      <c r="E17" s="118">
        <v>3181849.55</v>
      </c>
      <c r="F17" s="126"/>
      <c r="G17" s="120">
        <v>1788091.847</v>
      </c>
      <c r="H17" s="126"/>
      <c r="I17" s="120">
        <v>4014557.2083938</v>
      </c>
      <c r="J17" s="129">
        <f t="shared" si="0"/>
        <v>124.5162749961244</v>
      </c>
      <c r="K17" s="106"/>
    </row>
    <row r="18" spans="1:11" ht="15.75">
      <c r="A18" s="8">
        <v>12</v>
      </c>
      <c r="B18" s="10" t="s">
        <v>27</v>
      </c>
      <c r="C18" s="39" t="s">
        <v>19</v>
      </c>
      <c r="D18" s="119">
        <v>13475547</v>
      </c>
      <c r="E18" s="118">
        <v>1703064.982</v>
      </c>
      <c r="F18" s="127">
        <v>8786520</v>
      </c>
      <c r="G18" s="128">
        <v>1137810.05</v>
      </c>
      <c r="H18" s="127">
        <v>10437316</v>
      </c>
      <c r="I18" s="128">
        <v>1262349.262125</v>
      </c>
      <c r="J18" s="129">
        <f t="shared" si="0"/>
        <v>10.945518729158692</v>
      </c>
      <c r="K18" s="106"/>
    </row>
    <row r="19" spans="1:11" ht="15.75">
      <c r="A19" s="8">
        <v>13</v>
      </c>
      <c r="B19" s="10" t="s">
        <v>28</v>
      </c>
      <c r="C19" s="39"/>
      <c r="D19" s="115"/>
      <c r="E19" s="120">
        <v>1016562.946</v>
      </c>
      <c r="F19" s="126"/>
      <c r="G19" s="128">
        <v>665330.938</v>
      </c>
      <c r="H19" s="126"/>
      <c r="I19" s="128">
        <v>502466.38361</v>
      </c>
      <c r="J19" s="129">
        <f t="shared" si="0"/>
        <v>-24.47872856770715</v>
      </c>
      <c r="K19" s="106"/>
    </row>
    <row r="20" spans="1:11" ht="15.75">
      <c r="A20" s="8">
        <v>14</v>
      </c>
      <c r="B20" s="10" t="s">
        <v>29</v>
      </c>
      <c r="C20" s="39"/>
      <c r="D20" s="115"/>
      <c r="E20" s="118">
        <v>5356193.772</v>
      </c>
      <c r="F20" s="126"/>
      <c r="G20" s="120">
        <v>3644650.35</v>
      </c>
      <c r="H20" s="126"/>
      <c r="I20" s="131">
        <v>4812042.8923813</v>
      </c>
      <c r="J20" s="129">
        <f t="shared" si="0"/>
        <v>32.03030278010894</v>
      </c>
      <c r="K20" s="106"/>
    </row>
    <row r="21" spans="1:11" ht="15.75">
      <c r="A21" s="8">
        <v>15</v>
      </c>
      <c r="B21" s="10" t="s">
        <v>30</v>
      </c>
      <c r="C21" s="39"/>
      <c r="D21" s="115"/>
      <c r="E21" s="118">
        <v>3394409.11</v>
      </c>
      <c r="F21" s="126"/>
      <c r="G21" s="120">
        <v>2418970.385</v>
      </c>
      <c r="H21" s="126"/>
      <c r="I21" s="120">
        <v>3852499.4041999998</v>
      </c>
      <c r="J21" s="129">
        <f t="shared" si="0"/>
        <v>59.26194996388929</v>
      </c>
      <c r="K21" s="106"/>
    </row>
    <row r="22" spans="1:11" ht="15.75">
      <c r="A22" s="8">
        <v>16</v>
      </c>
      <c r="B22" s="10" t="s">
        <v>31</v>
      </c>
      <c r="C22" s="39"/>
      <c r="D22" s="115"/>
      <c r="E22" s="118">
        <v>2885388.657</v>
      </c>
      <c r="F22" s="127"/>
      <c r="G22" s="128">
        <v>2177184.824</v>
      </c>
      <c r="H22" s="127"/>
      <c r="I22" s="128">
        <v>1893518.994</v>
      </c>
      <c r="J22" s="129">
        <f t="shared" si="0"/>
        <v>-13.02901925794427</v>
      </c>
      <c r="K22" s="106"/>
    </row>
    <row r="23" spans="1:11" ht="15.75">
      <c r="A23" s="8">
        <v>17</v>
      </c>
      <c r="B23" s="10" t="s">
        <v>32</v>
      </c>
      <c r="C23" s="39"/>
      <c r="D23" s="115"/>
      <c r="E23" s="120">
        <v>1921925.582</v>
      </c>
      <c r="F23" s="126"/>
      <c r="G23" s="128">
        <v>1388223.665</v>
      </c>
      <c r="H23" s="126"/>
      <c r="I23" s="128">
        <v>1380302.607</v>
      </c>
      <c r="J23" s="129">
        <f t="shared" si="0"/>
        <v>-0.5705894662154378</v>
      </c>
      <c r="K23" s="106"/>
    </row>
    <row r="24" spans="1:11" ht="15.75">
      <c r="A24" s="8">
        <v>18</v>
      </c>
      <c r="B24" s="10" t="s">
        <v>33</v>
      </c>
      <c r="C24" s="39"/>
      <c r="D24" s="115"/>
      <c r="E24" s="120">
        <v>536193.656</v>
      </c>
      <c r="F24" s="126"/>
      <c r="G24" s="128">
        <v>375508.66</v>
      </c>
      <c r="H24" s="126"/>
      <c r="I24" s="128">
        <v>326653.43975</v>
      </c>
      <c r="J24" s="129">
        <f t="shared" si="0"/>
        <v>-13.010411064820701</v>
      </c>
      <c r="K24" s="106"/>
    </row>
    <row r="25" spans="1:11" ht="15.75">
      <c r="A25" s="8">
        <v>19</v>
      </c>
      <c r="B25" s="10" t="s">
        <v>34</v>
      </c>
      <c r="C25" s="39"/>
      <c r="D25" s="115"/>
      <c r="E25" s="120">
        <v>1273780.582</v>
      </c>
      <c r="F25" s="126"/>
      <c r="G25" s="120">
        <v>968485.333</v>
      </c>
      <c r="H25" s="126"/>
      <c r="I25" s="128">
        <v>1114917.9760999999</v>
      </c>
      <c r="J25" s="129">
        <f t="shared" si="0"/>
        <v>15.119758463084523</v>
      </c>
      <c r="K25" s="106"/>
    </row>
    <row r="26" spans="1:11" ht="15.75">
      <c r="A26" s="8">
        <v>20</v>
      </c>
      <c r="B26" s="10" t="s">
        <v>35</v>
      </c>
      <c r="C26" s="39"/>
      <c r="D26" s="115"/>
      <c r="E26" s="120">
        <v>751804.572</v>
      </c>
      <c r="F26" s="126"/>
      <c r="G26" s="128">
        <v>567559.571</v>
      </c>
      <c r="H26" s="126"/>
      <c r="I26" s="128">
        <v>425277.55552</v>
      </c>
      <c r="J26" s="129">
        <f t="shared" si="0"/>
        <v>-25.06908926393561</v>
      </c>
      <c r="K26" s="106"/>
    </row>
    <row r="27" spans="1:11" ht="15.75">
      <c r="A27" s="8">
        <v>21</v>
      </c>
      <c r="B27" s="10" t="s">
        <v>36</v>
      </c>
      <c r="C27" s="39"/>
      <c r="D27" s="115"/>
      <c r="E27" s="118">
        <v>751277.976</v>
      </c>
      <c r="F27" s="126"/>
      <c r="G27" s="128">
        <v>609005.728</v>
      </c>
      <c r="H27" s="126"/>
      <c r="I27" s="128">
        <v>453471.822125</v>
      </c>
      <c r="J27" s="129">
        <f t="shared" si="0"/>
        <v>-25.538988998638786</v>
      </c>
      <c r="K27" s="106"/>
    </row>
    <row r="28" spans="1:11" ht="15.75">
      <c r="A28" s="8">
        <v>22</v>
      </c>
      <c r="B28" s="10" t="s">
        <v>37</v>
      </c>
      <c r="C28" s="39"/>
      <c r="D28" s="115"/>
      <c r="E28" s="120">
        <v>654007.594</v>
      </c>
      <c r="F28" s="126"/>
      <c r="G28" s="128">
        <v>523775.695</v>
      </c>
      <c r="H28" s="126"/>
      <c r="I28" s="128">
        <v>530907.6223922239</v>
      </c>
      <c r="J28" s="129">
        <f t="shared" si="0"/>
        <v>1.3616377125372168</v>
      </c>
      <c r="K28" s="106"/>
    </row>
    <row r="29" spans="1:11" ht="15.75">
      <c r="A29" s="8">
        <v>23</v>
      </c>
      <c r="B29" s="10" t="s">
        <v>38</v>
      </c>
      <c r="C29" s="39"/>
      <c r="D29" s="115"/>
      <c r="E29" s="120">
        <v>132337.275</v>
      </c>
      <c r="F29" s="126"/>
      <c r="G29" s="128">
        <v>98081.477</v>
      </c>
      <c r="H29" s="126"/>
      <c r="I29" s="128">
        <v>107400.821</v>
      </c>
      <c r="J29" s="129">
        <f t="shared" si="0"/>
        <v>9.50163505388484</v>
      </c>
      <c r="K29" s="106"/>
    </row>
    <row r="30" spans="1:11" ht="15.75">
      <c r="A30" s="8">
        <v>24</v>
      </c>
      <c r="B30" s="10" t="s">
        <v>39</v>
      </c>
      <c r="C30" s="39"/>
      <c r="D30" s="119"/>
      <c r="E30" s="120">
        <v>1603307.412</v>
      </c>
      <c r="F30" s="126"/>
      <c r="G30" s="128">
        <v>1140197.408</v>
      </c>
      <c r="H30" s="126"/>
      <c r="I30" s="128">
        <v>1120067.848</v>
      </c>
      <c r="J30" s="129">
        <f t="shared" si="0"/>
        <v>-1.7654451640360236</v>
      </c>
      <c r="K30" s="106"/>
    </row>
    <row r="31" spans="1:11" ht="15.75">
      <c r="A31" s="8">
        <v>25</v>
      </c>
      <c r="B31" s="10" t="s">
        <v>40</v>
      </c>
      <c r="C31" s="39"/>
      <c r="D31" s="119"/>
      <c r="E31" s="120">
        <v>4666971.927</v>
      </c>
      <c r="F31" s="126"/>
      <c r="G31" s="120">
        <v>3559610.45</v>
      </c>
      <c r="H31" s="126"/>
      <c r="I31" s="120">
        <v>4272225.2000438</v>
      </c>
      <c r="J31" s="129">
        <f t="shared" si="0"/>
        <v>20.019458872074054</v>
      </c>
      <c r="K31" s="106"/>
    </row>
    <row r="32" spans="1:11" ht="15.75">
      <c r="A32" s="8">
        <v>26</v>
      </c>
      <c r="B32" s="10" t="s">
        <v>41</v>
      </c>
      <c r="C32" s="39"/>
      <c r="D32" s="115"/>
      <c r="E32" s="118">
        <v>1130608.728</v>
      </c>
      <c r="F32" s="126"/>
      <c r="G32" s="128">
        <v>786895.335</v>
      </c>
      <c r="H32" s="126"/>
      <c r="I32" s="128">
        <v>803622.375</v>
      </c>
      <c r="J32" s="129">
        <f t="shared" si="0"/>
        <v>2.125700745195047</v>
      </c>
      <c r="K32" s="106"/>
    </row>
    <row r="33" spans="1:11" ht="15.75">
      <c r="A33" s="8">
        <v>27</v>
      </c>
      <c r="B33" s="10" t="s">
        <v>42</v>
      </c>
      <c r="C33" s="39"/>
      <c r="D33" s="115"/>
      <c r="E33" s="120">
        <v>351940.29</v>
      </c>
      <c r="F33" s="126"/>
      <c r="G33" s="128">
        <v>294206.318</v>
      </c>
      <c r="H33" s="126"/>
      <c r="I33" s="128">
        <v>250311.612</v>
      </c>
      <c r="J33" s="129">
        <f t="shared" si="0"/>
        <v>-14.919702030328267</v>
      </c>
      <c r="K33" s="106"/>
    </row>
    <row r="34" spans="1:11" ht="15.75">
      <c r="A34" s="8">
        <v>28</v>
      </c>
      <c r="B34" s="10" t="s">
        <v>43</v>
      </c>
      <c r="C34" s="40"/>
      <c r="D34" s="115"/>
      <c r="E34" s="118">
        <f>E35-SUM(E7:E33)</f>
        <v>14062217.186999999</v>
      </c>
      <c r="F34" s="126"/>
      <c r="G34" s="118">
        <f>G35-SUM(G7:G33)</f>
        <v>9574857.706999987</v>
      </c>
      <c r="H34" s="126"/>
      <c r="I34" s="118">
        <v>10670362.298452927</v>
      </c>
      <c r="J34" s="129">
        <f t="shared" si="0"/>
        <v>11.441471246638343</v>
      </c>
      <c r="K34" s="106"/>
    </row>
    <row r="35" spans="1:10" ht="15.75">
      <c r="A35" s="13"/>
      <c r="B35" s="14" t="s">
        <v>44</v>
      </c>
      <c r="C35" s="12"/>
      <c r="D35" s="121"/>
      <c r="E35" s="122">
        <v>71137662.597</v>
      </c>
      <c r="F35" s="132"/>
      <c r="G35" s="133">
        <v>50297204.098</v>
      </c>
      <c r="H35" s="134"/>
      <c r="I35" s="133">
        <v>55260710.90317766</v>
      </c>
      <c r="J35" s="135">
        <f t="shared" si="0"/>
        <v>9.868355297655668</v>
      </c>
    </row>
  </sheetData>
  <sheetProtection/>
  <mergeCells count="8">
    <mergeCell ref="D6:E6"/>
    <mergeCell ref="F5:G5"/>
    <mergeCell ref="H5:I5"/>
    <mergeCell ref="A1:J1"/>
    <mergeCell ref="A2:J2"/>
    <mergeCell ref="D4:E4"/>
    <mergeCell ref="F4:G4"/>
    <mergeCell ref="H4:I4"/>
  </mergeCells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7">
      <selection activeCell="B10" sqref="B10"/>
    </sheetView>
  </sheetViews>
  <sheetFormatPr defaultColWidth="9.140625" defaultRowHeight="15"/>
  <cols>
    <col min="1" max="1" width="4.28125" style="41" bestFit="1" customWidth="1"/>
    <col min="2" max="2" width="61.57421875" style="41" customWidth="1"/>
    <col min="3" max="3" width="15.140625" style="41" customWidth="1"/>
    <col min="4" max="4" width="18.421875" style="41" customWidth="1"/>
    <col min="5" max="5" width="18.57421875" style="41" customWidth="1"/>
    <col min="6" max="6" width="11.28125" style="41" customWidth="1"/>
    <col min="7" max="7" width="3.28125" style="41" bestFit="1" customWidth="1"/>
    <col min="8" max="8" width="23.140625" style="41" bestFit="1" customWidth="1"/>
    <col min="9" max="16384" width="9.140625" style="41" customWidth="1"/>
  </cols>
  <sheetData>
    <row r="1" spans="1:6" ht="18.75">
      <c r="A1" s="178" t="s">
        <v>54</v>
      </c>
      <c r="B1" s="178"/>
      <c r="C1" s="178"/>
      <c r="D1" s="178"/>
      <c r="E1" s="178"/>
      <c r="F1" s="178"/>
    </row>
    <row r="2" spans="1:6" ht="18.75">
      <c r="A2" s="178" t="s">
        <v>122</v>
      </c>
      <c r="B2" s="178"/>
      <c r="C2" s="178"/>
      <c r="D2" s="178"/>
      <c r="E2" s="178"/>
      <c r="F2" s="178"/>
    </row>
    <row r="3" spans="1:6" ht="15.75">
      <c r="A3" s="42"/>
      <c r="B3" s="43"/>
      <c r="C3" s="43" t="s">
        <v>83</v>
      </c>
      <c r="D3" s="43"/>
      <c r="E3" s="44" t="s">
        <v>2</v>
      </c>
      <c r="F3" s="43"/>
    </row>
    <row r="4" spans="1:6" ht="15.75">
      <c r="A4" s="45" t="s">
        <v>5</v>
      </c>
      <c r="B4" s="80" t="s">
        <v>6</v>
      </c>
      <c r="C4" s="93" t="s">
        <v>55</v>
      </c>
      <c r="D4" s="93" t="s">
        <v>55</v>
      </c>
      <c r="E4" s="112" t="s">
        <v>114</v>
      </c>
      <c r="F4" s="46" t="s">
        <v>4</v>
      </c>
    </row>
    <row r="5" spans="1:6" ht="15.75">
      <c r="A5" s="47"/>
      <c r="B5" s="78"/>
      <c r="C5" s="94" t="s">
        <v>56</v>
      </c>
      <c r="D5" s="94" t="s">
        <v>56</v>
      </c>
      <c r="E5" s="113" t="s">
        <v>116</v>
      </c>
      <c r="F5" s="48" t="s">
        <v>9</v>
      </c>
    </row>
    <row r="6" spans="1:6" ht="15.75">
      <c r="A6" s="49"/>
      <c r="B6" s="79"/>
      <c r="C6" s="60" t="s">
        <v>8</v>
      </c>
      <c r="D6" s="108" t="s">
        <v>123</v>
      </c>
      <c r="E6" s="114" t="s">
        <v>123</v>
      </c>
      <c r="F6" s="50"/>
    </row>
    <row r="7" spans="1:6" ht="15.75">
      <c r="A7" s="47">
        <v>1</v>
      </c>
      <c r="B7" s="82" t="s">
        <v>57</v>
      </c>
      <c r="C7" s="88">
        <v>78250399.105</v>
      </c>
      <c r="D7" s="88">
        <v>51313159.923</v>
      </c>
      <c r="E7" s="109">
        <v>76900793.74998759</v>
      </c>
      <c r="F7" s="107">
        <f>E7/D7*100-100</f>
        <v>49.865636545058095</v>
      </c>
    </row>
    <row r="8" spans="1:6" ht="15.75">
      <c r="A8" s="47">
        <v>2</v>
      </c>
      <c r="B8" s="82" t="s">
        <v>58</v>
      </c>
      <c r="C8" s="58">
        <v>69193189.078</v>
      </c>
      <c r="D8" s="58">
        <v>41167793.716</v>
      </c>
      <c r="E8" s="51">
        <v>87388994.83573626</v>
      </c>
      <c r="F8" s="52">
        <f aca="true" t="shared" si="0" ref="F8:F36">E8/D8*100-100</f>
        <v>112.27514750631934</v>
      </c>
    </row>
    <row r="9" spans="1:6" ht="15.75">
      <c r="A9" s="47">
        <v>3</v>
      </c>
      <c r="B9" s="82" t="s">
        <v>59</v>
      </c>
      <c r="C9" s="58">
        <v>66630557.366</v>
      </c>
      <c r="D9" s="136">
        <v>39642330.675</v>
      </c>
      <c r="E9" s="59">
        <v>63296720.04343992</v>
      </c>
      <c r="F9" s="52">
        <f t="shared" si="0"/>
        <v>59.669522365790925</v>
      </c>
    </row>
    <row r="10" spans="1:6" ht="15.75">
      <c r="A10" s="47">
        <v>4</v>
      </c>
      <c r="B10" s="82" t="s">
        <v>60</v>
      </c>
      <c r="C10" s="58">
        <v>57112432.394</v>
      </c>
      <c r="D10" s="136">
        <v>35667499.41</v>
      </c>
      <c r="E10" s="59">
        <v>61028500.4879151</v>
      </c>
      <c r="F10" s="52">
        <f t="shared" si="0"/>
        <v>71.10395036778135</v>
      </c>
    </row>
    <row r="11" spans="1:6" ht="15.75">
      <c r="A11" s="47">
        <v>5</v>
      </c>
      <c r="B11" s="84" t="s">
        <v>62</v>
      </c>
      <c r="C11" s="58">
        <v>39341399.271</v>
      </c>
      <c r="D11" s="136">
        <v>26298043.947</v>
      </c>
      <c r="E11" s="59">
        <v>29417777.60341909</v>
      </c>
      <c r="F11" s="52">
        <f t="shared" si="0"/>
        <v>11.862987462894466</v>
      </c>
    </row>
    <row r="12" spans="1:6" ht="15.75">
      <c r="A12" s="47">
        <v>6</v>
      </c>
      <c r="B12" s="82" t="s">
        <v>61</v>
      </c>
      <c r="C12" s="58">
        <v>23727616.81</v>
      </c>
      <c r="D12" s="58">
        <v>16086663.826</v>
      </c>
      <c r="E12" s="51">
        <v>22889056.95266121</v>
      </c>
      <c r="F12" s="52">
        <f t="shared" si="0"/>
        <v>42.285915838353446</v>
      </c>
    </row>
    <row r="13" spans="1:6" ht="15.75">
      <c r="A13" s="47">
        <v>7</v>
      </c>
      <c r="B13" s="81" t="s">
        <v>63</v>
      </c>
      <c r="C13" s="58">
        <v>34578153.542</v>
      </c>
      <c r="D13" s="58">
        <v>23522953.6386876</v>
      </c>
      <c r="E13" s="51">
        <v>29469737.27725257</v>
      </c>
      <c r="F13" s="52">
        <f t="shared" si="0"/>
        <v>25.28076928564127</v>
      </c>
    </row>
    <row r="14" spans="1:6" ht="15.75">
      <c r="A14" s="47">
        <v>8</v>
      </c>
      <c r="B14" s="81" t="s">
        <v>64</v>
      </c>
      <c r="C14" s="58">
        <v>16079514.843</v>
      </c>
      <c r="D14" s="136">
        <v>14057078.919100001</v>
      </c>
      <c r="E14" s="59">
        <v>19259701.874</v>
      </c>
      <c r="F14" s="52">
        <f t="shared" si="0"/>
        <v>37.01069749157455</v>
      </c>
    </row>
    <row r="15" spans="1:6" ht="15.75">
      <c r="A15" s="47">
        <v>9</v>
      </c>
      <c r="B15" s="82" t="s">
        <v>65</v>
      </c>
      <c r="C15" s="58">
        <v>12867411.791</v>
      </c>
      <c r="D15" s="58">
        <v>10015629.97</v>
      </c>
      <c r="E15" s="51">
        <v>9874201.026540754</v>
      </c>
      <c r="F15" s="52">
        <f t="shared" si="0"/>
        <v>-1.4120823541092307</v>
      </c>
    </row>
    <row r="16" spans="1:6" ht="15.75">
      <c r="A16" s="47">
        <v>10</v>
      </c>
      <c r="B16" s="82" t="s">
        <v>67</v>
      </c>
      <c r="C16" s="58">
        <v>15812345.938</v>
      </c>
      <c r="D16" s="58">
        <v>10882870.337</v>
      </c>
      <c r="E16" s="51">
        <v>11889962.680960353</v>
      </c>
      <c r="F16" s="52">
        <f t="shared" si="0"/>
        <v>9.253922106711173</v>
      </c>
    </row>
    <row r="17" spans="1:6" ht="15.75">
      <c r="A17" s="47">
        <v>11</v>
      </c>
      <c r="B17" s="82" t="s">
        <v>66</v>
      </c>
      <c r="C17" s="58">
        <v>26526003.517</v>
      </c>
      <c r="D17" s="136">
        <v>20172359.5090868</v>
      </c>
      <c r="E17" s="59">
        <v>17419523.527895123</v>
      </c>
      <c r="F17" s="52">
        <f t="shared" si="0"/>
        <v>-13.64657406562499</v>
      </c>
    </row>
    <row r="18" spans="1:6" ht="15.75">
      <c r="A18" s="47">
        <v>12</v>
      </c>
      <c r="B18" s="85" t="s">
        <v>109</v>
      </c>
      <c r="C18" s="58">
        <v>7122104.969</v>
      </c>
      <c r="D18" s="136">
        <v>5633561.178</v>
      </c>
      <c r="E18" s="59">
        <v>6696990.704</v>
      </c>
      <c r="F18" s="52">
        <f t="shared" si="0"/>
        <v>18.876683724548343</v>
      </c>
    </row>
    <row r="19" spans="1:6" ht="15.75">
      <c r="A19" s="47">
        <v>13</v>
      </c>
      <c r="B19" s="82" t="s">
        <v>68</v>
      </c>
      <c r="C19" s="58">
        <v>15945240.277</v>
      </c>
      <c r="D19" s="136">
        <v>11635443.459</v>
      </c>
      <c r="E19" s="59">
        <v>6534452.180925781</v>
      </c>
      <c r="F19" s="52">
        <f t="shared" si="0"/>
        <v>-43.840110572911684</v>
      </c>
    </row>
    <row r="20" spans="1:6" ht="15.75">
      <c r="A20" s="47">
        <v>14</v>
      </c>
      <c r="B20" s="84" t="s">
        <v>69</v>
      </c>
      <c r="C20" s="58">
        <v>12360203.661</v>
      </c>
      <c r="D20" s="136">
        <v>8909735.183</v>
      </c>
      <c r="E20" s="59">
        <v>9900766.29284</v>
      </c>
      <c r="F20" s="52">
        <f t="shared" si="0"/>
        <v>11.123014202834142</v>
      </c>
    </row>
    <row r="21" spans="1:6" ht="15.75">
      <c r="A21" s="47">
        <v>15</v>
      </c>
      <c r="B21" s="86" t="s">
        <v>70</v>
      </c>
      <c r="C21" s="58">
        <v>9410803.257</v>
      </c>
      <c r="D21" s="58">
        <v>6529165.375</v>
      </c>
      <c r="E21" s="51">
        <v>7829476.553775347</v>
      </c>
      <c r="F21" s="52">
        <f t="shared" si="0"/>
        <v>19.915427226796908</v>
      </c>
    </row>
    <row r="22" spans="1:6" ht="15.75">
      <c r="A22" s="47">
        <v>16</v>
      </c>
      <c r="B22" s="82" t="s">
        <v>71</v>
      </c>
      <c r="C22" s="58">
        <v>9993904.948</v>
      </c>
      <c r="D22" s="58">
        <v>6675933.375</v>
      </c>
      <c r="E22" s="51">
        <v>7085517.823815119</v>
      </c>
      <c r="F22" s="52">
        <f t="shared" si="0"/>
        <v>6.135238712071782</v>
      </c>
    </row>
    <row r="23" spans="1:6" ht="15.75">
      <c r="A23" s="47">
        <v>17</v>
      </c>
      <c r="B23" s="82" t="s">
        <v>73</v>
      </c>
      <c r="C23" s="58">
        <v>9531145.524</v>
      </c>
      <c r="D23" s="136">
        <v>7489742.047</v>
      </c>
      <c r="E23" s="59">
        <v>17698042.0535</v>
      </c>
      <c r="F23" s="52">
        <f t="shared" si="0"/>
        <v>136.29708396417888</v>
      </c>
    </row>
    <row r="24" spans="1:6" ht="15.75">
      <c r="A24" s="47">
        <v>18</v>
      </c>
      <c r="B24" s="86" t="s">
        <v>72</v>
      </c>
      <c r="C24" s="58">
        <v>7064469.198</v>
      </c>
      <c r="D24" s="136">
        <v>4690675.287</v>
      </c>
      <c r="E24" s="59">
        <v>5831549.410721821</v>
      </c>
      <c r="F24" s="52">
        <f t="shared" si="0"/>
        <v>24.322172265552112</v>
      </c>
    </row>
    <row r="25" spans="1:6" ht="15.75">
      <c r="A25" s="47">
        <v>19</v>
      </c>
      <c r="B25" s="86" t="s">
        <v>74</v>
      </c>
      <c r="C25" s="58">
        <v>6151627.873</v>
      </c>
      <c r="D25" s="136">
        <v>4014278.799</v>
      </c>
      <c r="E25" s="59">
        <v>6055394.903336648</v>
      </c>
      <c r="F25" s="52">
        <f t="shared" si="0"/>
        <v>50.84639624046818</v>
      </c>
    </row>
    <row r="26" spans="1:6" ht="15.75">
      <c r="A26" s="47">
        <v>20</v>
      </c>
      <c r="B26" s="86" t="s">
        <v>75</v>
      </c>
      <c r="C26" s="58">
        <v>4972339.994</v>
      </c>
      <c r="D26" s="136">
        <v>3758763.672</v>
      </c>
      <c r="E26" s="59">
        <v>3258053.659661748</v>
      </c>
      <c r="F26" s="52">
        <f t="shared" si="0"/>
        <v>-13.321135778452103</v>
      </c>
    </row>
    <row r="27" spans="1:6" ht="15.75">
      <c r="A27" s="47">
        <v>21</v>
      </c>
      <c r="B27" s="86" t="s">
        <v>41</v>
      </c>
      <c r="C27" s="58">
        <v>4757397.117</v>
      </c>
      <c r="D27" s="136">
        <v>3178164.18</v>
      </c>
      <c r="E27" s="59">
        <v>3911245.6947761816</v>
      </c>
      <c r="F27" s="52">
        <f t="shared" si="0"/>
        <v>23.06619398045639</v>
      </c>
    </row>
    <row r="28" spans="1:6" ht="15.75">
      <c r="A28" s="47">
        <v>22</v>
      </c>
      <c r="B28" s="82" t="s">
        <v>76</v>
      </c>
      <c r="C28" s="58">
        <v>3816195.994</v>
      </c>
      <c r="D28" s="136">
        <v>2607908.594</v>
      </c>
      <c r="E28" s="59">
        <v>2495497.4367574416</v>
      </c>
      <c r="F28" s="52">
        <f t="shared" si="0"/>
        <v>-4.310394831367262</v>
      </c>
    </row>
    <row r="29" spans="1:6" ht="15.75">
      <c r="A29" s="47">
        <v>23</v>
      </c>
      <c r="B29" s="86" t="s">
        <v>80</v>
      </c>
      <c r="C29" s="58">
        <v>4863690.617</v>
      </c>
      <c r="D29" s="136">
        <v>3802764.88</v>
      </c>
      <c r="E29" s="59">
        <v>3295864.56019</v>
      </c>
      <c r="F29" s="52">
        <f t="shared" si="0"/>
        <v>-13.329783349897767</v>
      </c>
    </row>
    <row r="30" spans="1:6" ht="15.75">
      <c r="A30" s="47">
        <v>24</v>
      </c>
      <c r="B30" s="86" t="s">
        <v>78</v>
      </c>
      <c r="C30" s="58">
        <v>3552450.952</v>
      </c>
      <c r="D30" s="136">
        <v>2428556.255</v>
      </c>
      <c r="E30" s="59">
        <v>3198163.58917</v>
      </c>
      <c r="F30" s="52">
        <f t="shared" si="0"/>
        <v>31.689911756645728</v>
      </c>
    </row>
    <row r="31" spans="1:6" ht="15.75">
      <c r="A31" s="47">
        <v>25</v>
      </c>
      <c r="B31" s="82" t="s">
        <v>77</v>
      </c>
      <c r="C31" s="58">
        <v>2852795.131</v>
      </c>
      <c r="D31" s="136">
        <v>1999388.583</v>
      </c>
      <c r="E31" s="59">
        <v>3560811.501453125</v>
      </c>
      <c r="F31" s="52">
        <f t="shared" si="0"/>
        <v>78.0950202341495</v>
      </c>
    </row>
    <row r="32" spans="1:6" ht="15.75">
      <c r="A32" s="47">
        <v>26</v>
      </c>
      <c r="B32" s="82" t="s">
        <v>79</v>
      </c>
      <c r="C32" s="58">
        <v>9835490.589</v>
      </c>
      <c r="D32" s="136">
        <v>5677605.219</v>
      </c>
      <c r="E32" s="59">
        <v>14613420.012382813</v>
      </c>
      <c r="F32" s="52">
        <f t="shared" si="0"/>
        <v>157.38703993506408</v>
      </c>
    </row>
    <row r="33" spans="1:6" ht="15.75">
      <c r="A33" s="47">
        <v>27</v>
      </c>
      <c r="B33" s="86" t="s">
        <v>81</v>
      </c>
      <c r="C33" s="58">
        <v>1534594.594</v>
      </c>
      <c r="D33" s="136">
        <v>1188282.444</v>
      </c>
      <c r="E33" s="59">
        <v>1022951.39485</v>
      </c>
      <c r="F33" s="52">
        <f t="shared" si="0"/>
        <v>-13.913447092045047</v>
      </c>
    </row>
    <row r="34" spans="1:6" ht="15.75">
      <c r="A34" s="47">
        <v>28</v>
      </c>
      <c r="B34" s="82" t="s">
        <v>82</v>
      </c>
      <c r="C34" s="58">
        <v>1871961.463</v>
      </c>
      <c r="D34" s="58">
        <v>1354722.289</v>
      </c>
      <c r="E34" s="51">
        <v>864193.0741370141</v>
      </c>
      <c r="F34" s="52">
        <f t="shared" si="0"/>
        <v>-36.20883917286651</v>
      </c>
    </row>
    <row r="35" spans="1:6" ht="15.75">
      <c r="A35" s="47">
        <v>29</v>
      </c>
      <c r="B35" s="82" t="s">
        <v>43</v>
      </c>
      <c r="C35" s="89">
        <f>C36-SUM(C7:C34)</f>
        <v>225390521.16199994</v>
      </c>
      <c r="D35" s="89">
        <f>D36-SUM(D7:D34)</f>
        <v>154185214.6939997</v>
      </c>
      <c r="E35" s="95">
        <f>E36-SUM(E7:E34)</f>
        <v>193334808.76876056</v>
      </c>
      <c r="F35" s="52">
        <f t="shared" si="0"/>
        <v>25.391276428455384</v>
      </c>
    </row>
    <row r="36" spans="1:8" s="55" customFormat="1" ht="15.75">
      <c r="A36" s="53"/>
      <c r="B36" s="87" t="s">
        <v>44</v>
      </c>
      <c r="C36" s="83">
        <v>781145960.975</v>
      </c>
      <c r="D36" s="111">
        <v>524586289.383874</v>
      </c>
      <c r="E36" s="137">
        <v>726022169.6748617</v>
      </c>
      <c r="F36" s="54">
        <f t="shared" si="0"/>
        <v>38.39899829017145</v>
      </c>
      <c r="G36" s="41"/>
      <c r="H36" s="41"/>
    </row>
    <row r="37" spans="1:6" ht="15.75">
      <c r="A37" s="42"/>
      <c r="D37" s="56"/>
      <c r="E37" s="57"/>
      <c r="F37" s="42"/>
    </row>
  </sheetData>
  <sheetProtection/>
  <mergeCells count="2">
    <mergeCell ref="A1:F1"/>
    <mergeCell ref="A2:F2"/>
  </mergeCells>
  <printOptions/>
  <pageMargins left="0.7" right="0.7" top="0.25" bottom="0.2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G21" sqref="G21"/>
    </sheetView>
  </sheetViews>
  <sheetFormatPr defaultColWidth="9.140625" defaultRowHeight="15"/>
  <cols>
    <col min="1" max="1" width="4.8515625" style="85" bestFit="1" customWidth="1"/>
    <col min="2" max="2" width="17.140625" style="85" customWidth="1"/>
    <col min="3" max="4" width="22.7109375" style="85" bestFit="1" customWidth="1"/>
    <col min="5" max="5" width="13.57421875" style="85" bestFit="1" customWidth="1"/>
    <col min="6" max="16384" width="9.140625" style="85" customWidth="1"/>
  </cols>
  <sheetData>
    <row r="1" spans="2:5" ht="18.75">
      <c r="B1" s="179" t="s">
        <v>84</v>
      </c>
      <c r="C1" s="179"/>
      <c r="D1" s="179"/>
      <c r="E1" s="179"/>
    </row>
    <row r="2" spans="2:5" ht="15.75">
      <c r="B2" s="180" t="s">
        <v>125</v>
      </c>
      <c r="C2" s="180"/>
      <c r="D2" s="180"/>
      <c r="E2" s="180"/>
    </row>
    <row r="3" spans="2:5" ht="15.75">
      <c r="B3" s="141" t="s">
        <v>85</v>
      </c>
      <c r="C3" s="142"/>
      <c r="D3" s="142"/>
      <c r="E3" s="143" t="s">
        <v>46</v>
      </c>
    </row>
    <row r="4" spans="1:5" ht="15.75">
      <c r="A4" s="144" t="s">
        <v>111</v>
      </c>
      <c r="B4" s="145" t="s">
        <v>108</v>
      </c>
      <c r="C4" s="45" t="s">
        <v>3</v>
      </c>
      <c r="D4" s="45" t="s">
        <v>115</v>
      </c>
      <c r="E4" s="146" t="s">
        <v>86</v>
      </c>
    </row>
    <row r="5" spans="1:5" ht="15.75">
      <c r="A5" s="147"/>
      <c r="B5" s="148"/>
      <c r="C5" s="149" t="s">
        <v>123</v>
      </c>
      <c r="D5" s="149" t="s">
        <v>123</v>
      </c>
      <c r="E5" s="150"/>
    </row>
    <row r="6" spans="1:6" ht="15.75">
      <c r="A6" s="181">
        <v>1</v>
      </c>
      <c r="B6" s="138" t="s">
        <v>87</v>
      </c>
      <c r="C6" s="138">
        <v>27.721821667</v>
      </c>
      <c r="D6" s="138">
        <v>32.1118985628933</v>
      </c>
      <c r="E6" s="138">
        <f aca="true" t="shared" si="0" ref="E6:E21">+D6/C6*100-100</f>
        <v>15.83617753778151</v>
      </c>
      <c r="F6" s="152"/>
    </row>
    <row r="7" spans="1:6" ht="15.75">
      <c r="A7" s="181">
        <v>2</v>
      </c>
      <c r="B7" s="138" t="s">
        <v>88</v>
      </c>
      <c r="C7" s="138">
        <v>6.805462866</v>
      </c>
      <c r="D7" s="138">
        <v>6.8537024097225</v>
      </c>
      <c r="E7" s="138">
        <f t="shared" si="0"/>
        <v>0.7088356026965243</v>
      </c>
      <c r="F7" s="152"/>
    </row>
    <row r="8" spans="1:6" ht="15.75">
      <c r="A8" s="181">
        <v>3</v>
      </c>
      <c r="B8" s="138" t="s">
        <v>96</v>
      </c>
      <c r="C8" s="138">
        <v>1.204611122</v>
      </c>
      <c r="D8" s="138">
        <v>2.8524562197813</v>
      </c>
      <c r="E8" s="138">
        <f t="shared" si="0"/>
        <v>136.79477697710482</v>
      </c>
      <c r="F8" s="152"/>
    </row>
    <row r="9" spans="1:6" ht="15.75">
      <c r="A9" s="181">
        <v>4</v>
      </c>
      <c r="B9" s="138" t="s">
        <v>89</v>
      </c>
      <c r="C9" s="138">
        <v>2.291031694</v>
      </c>
      <c r="D9" s="138">
        <v>2.23857885485</v>
      </c>
      <c r="E9" s="138">
        <f t="shared" si="0"/>
        <v>-2.289485531228962</v>
      </c>
      <c r="F9" s="152"/>
    </row>
    <row r="10" spans="1:6" ht="15.75">
      <c r="A10" s="181">
        <v>5</v>
      </c>
      <c r="B10" s="138" t="s">
        <v>90</v>
      </c>
      <c r="C10" s="138">
        <v>2.197531727</v>
      </c>
      <c r="D10" s="138">
        <v>1.8969888816928808</v>
      </c>
      <c r="E10" s="138">
        <f t="shared" si="0"/>
        <v>-13.676382534754595</v>
      </c>
      <c r="F10" s="152"/>
    </row>
    <row r="11" spans="1:6" ht="15.75">
      <c r="A11" s="181">
        <v>6</v>
      </c>
      <c r="B11" s="138" t="s">
        <v>94</v>
      </c>
      <c r="C11" s="138">
        <v>1.679314191</v>
      </c>
      <c r="D11" s="138">
        <v>1.29023238415</v>
      </c>
      <c r="E11" s="138">
        <f t="shared" si="0"/>
        <v>-23.169089437534566</v>
      </c>
      <c r="F11" s="152"/>
    </row>
    <row r="12" spans="1:6" ht="15.75">
      <c r="A12" s="181">
        <v>7</v>
      </c>
      <c r="B12" s="138" t="s">
        <v>92</v>
      </c>
      <c r="C12" s="138">
        <v>0.961560046</v>
      </c>
      <c r="D12" s="138">
        <v>0.905549884875</v>
      </c>
      <c r="E12" s="138">
        <f t="shared" si="0"/>
        <v>-5.824925999993141</v>
      </c>
      <c r="F12" s="152"/>
    </row>
    <row r="13" spans="1:6" ht="15.75">
      <c r="A13" s="181">
        <v>8</v>
      </c>
      <c r="B13" s="138" t="s">
        <v>93</v>
      </c>
      <c r="C13" s="138">
        <v>0.825790649</v>
      </c>
      <c r="D13" s="138">
        <v>0.863361267</v>
      </c>
      <c r="E13" s="138">
        <f t="shared" si="0"/>
        <v>4.549654085511449</v>
      </c>
      <c r="F13" s="152"/>
    </row>
    <row r="14" spans="1:6" ht="15.75">
      <c r="A14" s="181">
        <v>9</v>
      </c>
      <c r="B14" s="138" t="s">
        <v>91</v>
      </c>
      <c r="C14" s="138">
        <v>0.795422528</v>
      </c>
      <c r="D14" s="138">
        <v>0.758973113144702</v>
      </c>
      <c r="E14" s="138">
        <f t="shared" si="0"/>
        <v>-4.582396597057155</v>
      </c>
      <c r="F14" s="152"/>
    </row>
    <row r="15" spans="1:6" ht="15.75">
      <c r="A15" s="181">
        <v>10</v>
      </c>
      <c r="B15" s="138" t="s">
        <v>95</v>
      </c>
      <c r="C15" s="138">
        <v>0.663290804</v>
      </c>
      <c r="D15" s="138">
        <v>0.65616089834375</v>
      </c>
      <c r="E15" s="138">
        <f t="shared" si="0"/>
        <v>-1.074929067801449</v>
      </c>
      <c r="F15" s="152"/>
    </row>
    <row r="16" spans="1:6" ht="15.75">
      <c r="A16" s="181">
        <v>11</v>
      </c>
      <c r="B16" s="138" t="s">
        <v>98</v>
      </c>
      <c r="C16" s="138">
        <v>0.545810038</v>
      </c>
      <c r="D16" s="138">
        <v>0.6490791218469</v>
      </c>
      <c r="E16" s="138">
        <f t="shared" si="0"/>
        <v>18.920334302627808</v>
      </c>
      <c r="F16" s="152"/>
    </row>
    <row r="17" spans="1:6" ht="15.75">
      <c r="A17" s="181">
        <v>12</v>
      </c>
      <c r="B17" s="138" t="s">
        <v>99</v>
      </c>
      <c r="C17" s="138">
        <v>0.453441645</v>
      </c>
      <c r="D17" s="138">
        <v>0.4847279945367399</v>
      </c>
      <c r="E17" s="138">
        <f t="shared" si="0"/>
        <v>6.899752125047968</v>
      </c>
      <c r="F17" s="152"/>
    </row>
    <row r="18" spans="1:6" ht="15.75">
      <c r="A18" s="181">
        <v>13</v>
      </c>
      <c r="B18" s="138" t="s">
        <v>97</v>
      </c>
      <c r="C18" s="138">
        <v>0.408427302</v>
      </c>
      <c r="D18" s="138">
        <v>0.323466205125</v>
      </c>
      <c r="E18" s="138">
        <f t="shared" si="0"/>
        <v>-20.802012122833062</v>
      </c>
      <c r="F18" s="152"/>
    </row>
    <row r="19" spans="1:6" ht="15.75">
      <c r="A19" s="181">
        <v>14</v>
      </c>
      <c r="B19" s="138" t="s">
        <v>107</v>
      </c>
      <c r="C19" s="138">
        <v>0.321099275</v>
      </c>
      <c r="D19" s="138">
        <v>0.254897407</v>
      </c>
      <c r="E19" s="138">
        <f t="shared" si="0"/>
        <v>-20.617258634420764</v>
      </c>
      <c r="F19" s="152"/>
    </row>
    <row r="20" spans="1:6" ht="15.75">
      <c r="A20" s="181">
        <v>15</v>
      </c>
      <c r="B20" s="138" t="s">
        <v>43</v>
      </c>
      <c r="C20" s="138">
        <f>+C21-SUM(C6:C19)</f>
        <v>3.422588544</v>
      </c>
      <c r="D20" s="138">
        <f>+D21-SUM(D6:D19)</f>
        <v>3.1206376982155746</v>
      </c>
      <c r="E20" s="138">
        <f t="shared" si="0"/>
        <v>-8.82229464344357</v>
      </c>
      <c r="F20" s="152"/>
    </row>
    <row r="21" spans="1:6" ht="15.75">
      <c r="A21" s="153"/>
      <c r="B21" s="154" t="s">
        <v>47</v>
      </c>
      <c r="C21" s="139">
        <v>50.297204098</v>
      </c>
      <c r="D21" s="139">
        <v>55.26071090317767</v>
      </c>
      <c r="E21" s="140">
        <f t="shared" si="0"/>
        <v>9.868355297655668</v>
      </c>
      <c r="F21" s="152"/>
    </row>
    <row r="22" spans="3:5" ht="15.75">
      <c r="C22" s="155"/>
      <c r="D22" s="155"/>
      <c r="E22" s="156"/>
    </row>
    <row r="23" spans="2:5" ht="15.75">
      <c r="B23" s="141" t="s">
        <v>100</v>
      </c>
      <c r="C23" s="157"/>
      <c r="D23" s="157"/>
      <c r="E23" s="143" t="s">
        <v>46</v>
      </c>
    </row>
    <row r="24" spans="1:5" ht="15.75">
      <c r="A24" s="144" t="s">
        <v>111</v>
      </c>
      <c r="B24" s="145" t="s">
        <v>108</v>
      </c>
      <c r="C24" s="45" t="s">
        <v>3</v>
      </c>
      <c r="D24" s="45" t="s">
        <v>115</v>
      </c>
      <c r="E24" s="158" t="s">
        <v>86</v>
      </c>
    </row>
    <row r="25" spans="1:5" ht="15.75">
      <c r="A25" s="147"/>
      <c r="B25" s="148"/>
      <c r="C25" s="149" t="s">
        <v>123</v>
      </c>
      <c r="D25" s="149" t="s">
        <v>123</v>
      </c>
      <c r="E25" s="159"/>
    </row>
    <row r="26" spans="1:6" ht="15.75">
      <c r="A26" s="151">
        <v>1</v>
      </c>
      <c r="B26" s="138" t="s">
        <v>87</v>
      </c>
      <c r="C26" s="138">
        <v>319.316592593</v>
      </c>
      <c r="D26" s="138">
        <v>473.1241205519216</v>
      </c>
      <c r="E26" s="138">
        <f>D26/C26*100-100</f>
        <v>48.167721792949294</v>
      </c>
      <c r="F26" s="152"/>
    </row>
    <row r="27" spans="1:6" ht="15.75">
      <c r="A27" s="151">
        <v>2</v>
      </c>
      <c r="B27" s="138" t="s">
        <v>94</v>
      </c>
      <c r="C27" s="138">
        <v>82.462561993</v>
      </c>
      <c r="D27" s="138">
        <v>95.16693522114221</v>
      </c>
      <c r="E27" s="138">
        <f aca="true" t="shared" si="1" ref="E27:E39">D27/C27*100-100</f>
        <v>15.40623153234148</v>
      </c>
      <c r="F27" s="152"/>
    </row>
    <row r="28" spans="1:6" ht="15.75">
      <c r="A28" s="151">
        <v>3</v>
      </c>
      <c r="B28" s="138" t="s">
        <v>101</v>
      </c>
      <c r="C28" s="138">
        <v>16.3990866991</v>
      </c>
      <c r="D28" s="138">
        <v>23.873834589021218</v>
      </c>
      <c r="E28" s="138">
        <f t="shared" si="1"/>
        <v>45.580269359338416</v>
      </c>
      <c r="F28" s="152"/>
    </row>
    <row r="29" spans="1:6" ht="15.75">
      <c r="A29" s="151">
        <v>4</v>
      </c>
      <c r="B29" s="138" t="s">
        <v>92</v>
      </c>
      <c r="C29" s="138">
        <v>6.313595783</v>
      </c>
      <c r="D29" s="138">
        <v>12.835820631913515</v>
      </c>
      <c r="E29" s="138">
        <f t="shared" si="1"/>
        <v>103.30444128962563</v>
      </c>
      <c r="F29" s="152"/>
    </row>
    <row r="30" spans="1:6" ht="15.75">
      <c r="A30" s="151">
        <v>5</v>
      </c>
      <c r="B30" s="138" t="s">
        <v>102</v>
      </c>
      <c r="C30" s="138">
        <v>7.502875903</v>
      </c>
      <c r="D30" s="138">
        <v>8.618941581322032</v>
      </c>
      <c r="E30" s="138">
        <f t="shared" si="1"/>
        <v>14.875171770810951</v>
      </c>
      <c r="F30" s="152"/>
    </row>
    <row r="31" spans="1:6" ht="15.75">
      <c r="A31" s="151">
        <v>6</v>
      </c>
      <c r="B31" s="138" t="s">
        <v>104</v>
      </c>
      <c r="C31" s="138">
        <v>6.76323232</v>
      </c>
      <c r="D31" s="138">
        <v>8.181355526745078</v>
      </c>
      <c r="E31" s="138">
        <f t="shared" si="1"/>
        <v>20.968127954904816</v>
      </c>
      <c r="F31" s="152"/>
    </row>
    <row r="32" spans="1:6" ht="15.75">
      <c r="A32" s="151">
        <v>7</v>
      </c>
      <c r="B32" s="138" t="s">
        <v>103</v>
      </c>
      <c r="C32" s="138">
        <v>5.724093358</v>
      </c>
      <c r="D32" s="138">
        <v>7.67652343336</v>
      </c>
      <c r="E32" s="138">
        <f t="shared" si="1"/>
        <v>34.108983785725314</v>
      </c>
      <c r="F32" s="152"/>
    </row>
    <row r="33" spans="1:6" ht="15.75">
      <c r="A33" s="151">
        <v>8</v>
      </c>
      <c r="B33" s="138" t="s">
        <v>88</v>
      </c>
      <c r="C33" s="138">
        <v>6.122530455</v>
      </c>
      <c r="D33" s="138">
        <v>6.583543655432248</v>
      </c>
      <c r="E33" s="138">
        <f t="shared" si="1"/>
        <v>7.52978207002235</v>
      </c>
      <c r="F33" s="152"/>
    </row>
    <row r="34" spans="1:6" ht="15.75">
      <c r="A34" s="151">
        <v>9</v>
      </c>
      <c r="B34" s="138" t="s">
        <v>105</v>
      </c>
      <c r="C34" s="138">
        <v>3.650558287</v>
      </c>
      <c r="D34" s="138">
        <v>6.377564087294686</v>
      </c>
      <c r="E34" s="138">
        <f t="shared" si="1"/>
        <v>74.7010617528235</v>
      </c>
      <c r="F34" s="152"/>
    </row>
    <row r="35" spans="1:6" ht="15.75">
      <c r="A35" s="151">
        <v>10</v>
      </c>
      <c r="B35" s="138" t="s">
        <v>110</v>
      </c>
      <c r="C35" s="138">
        <v>4.07632623</v>
      </c>
      <c r="D35" s="138">
        <v>5.965471351752988</v>
      </c>
      <c r="E35" s="138">
        <f t="shared" si="1"/>
        <v>46.3443064946494</v>
      </c>
      <c r="F35" s="152"/>
    </row>
    <row r="36" spans="1:6" ht="15.75">
      <c r="A36" s="151">
        <v>11</v>
      </c>
      <c r="B36" s="138" t="s">
        <v>95</v>
      </c>
      <c r="C36" s="138">
        <v>5.250851941</v>
      </c>
      <c r="D36" s="138">
        <v>5.78210224373</v>
      </c>
      <c r="E36" s="138">
        <f t="shared" si="1"/>
        <v>10.117411587667547</v>
      </c>
      <c r="F36" s="152"/>
    </row>
    <row r="37" spans="1:6" ht="15.75">
      <c r="A37" s="151">
        <v>12</v>
      </c>
      <c r="B37" s="138" t="s">
        <v>91</v>
      </c>
      <c r="C37" s="138">
        <v>4.808097666</v>
      </c>
      <c r="D37" s="138">
        <v>5.531491117981076</v>
      </c>
      <c r="E37" s="138">
        <f t="shared" si="1"/>
        <v>15.045315262551412</v>
      </c>
      <c r="F37" s="152"/>
    </row>
    <row r="38" spans="1:6" ht="15.75">
      <c r="A38" s="151">
        <v>13</v>
      </c>
      <c r="B38" s="138" t="s">
        <v>106</v>
      </c>
      <c r="C38" s="138">
        <v>4.779574187</v>
      </c>
      <c r="D38" s="138">
        <v>5.514758796962704</v>
      </c>
      <c r="E38" s="138">
        <f t="shared" si="1"/>
        <v>15.38180141574827</v>
      </c>
      <c r="F38" s="152"/>
    </row>
    <row r="39" spans="1:6" ht="15.75">
      <c r="A39" s="151">
        <v>14</v>
      </c>
      <c r="B39" s="138" t="s">
        <v>107</v>
      </c>
      <c r="C39" s="138">
        <v>3.825851517</v>
      </c>
      <c r="D39" s="138">
        <v>5.244424171188642</v>
      </c>
      <c r="E39" s="138">
        <f t="shared" si="1"/>
        <v>37.07861237910771</v>
      </c>
      <c r="F39" s="152"/>
    </row>
    <row r="40" spans="1:6" ht="15.75">
      <c r="A40" s="151">
        <v>15</v>
      </c>
      <c r="B40" s="138" t="s">
        <v>43</v>
      </c>
      <c r="C40" s="138">
        <f>+C41-SUM(C26:C39)</f>
        <v>47.59046045177439</v>
      </c>
      <c r="D40" s="138">
        <f>+D41-SUM(D26:D39)</f>
        <v>55.54528271509378</v>
      </c>
      <c r="E40" s="138">
        <f>D40/C40*100-100</f>
        <v>16.715161374369075</v>
      </c>
      <c r="F40" s="152"/>
    </row>
    <row r="41" spans="1:6" s="163" customFormat="1" ht="15.75">
      <c r="A41" s="153"/>
      <c r="B41" s="160" t="s">
        <v>48</v>
      </c>
      <c r="C41" s="161">
        <v>524.5862893838744</v>
      </c>
      <c r="D41" s="161">
        <v>726.0221696748617</v>
      </c>
      <c r="E41" s="162">
        <f>D41/C41*100-100</f>
        <v>38.39899829017136</v>
      </c>
      <c r="F41" s="152"/>
    </row>
  </sheetData>
  <sheetProtection/>
  <mergeCells count="2">
    <mergeCell ref="B1:E1"/>
    <mergeCell ref="B2:E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2017-05-09T10:31:00Z</dcterms:modified>
  <cp:category/>
  <cp:version/>
  <cp:contentType/>
  <cp:contentStatus/>
</cp:coreProperties>
</file>